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BND XÃ HƯỚNG PHÙNG\DỮ LIỆU NĂM 2026\BÁO CÁO KỲ HỌP HĐND\HĐND xã\Kỳ họp thứ 2, NK 26-31\Điều Chỉnh Nguồn CTMT\"/>
    </mc:Choice>
  </mc:AlternateContent>
  <bookViews>
    <workbookView xWindow="-108" yWindow="-108" windowWidth="23148" windowHeight="9180" firstSheet="1" activeTab="2"/>
  </bookViews>
  <sheets>
    <sheet name="foxz" sheetId="3" state="veryHidden" r:id="rId1"/>
    <sheet name="PL ĐC" sheetId="1" r:id="rId2"/>
    <sheet name="PL thu hồi" sheetId="8" r:id="rId3"/>
    <sheet name="PL2" sheetId="2" state="hidden" r:id="rId4"/>
  </sheets>
  <definedNames>
    <definedName name="_xlnm.Print_Area" localSheetId="1">'PL ĐC'!$A$2:$K$49</definedName>
    <definedName name="_xlnm.Print_Area" localSheetId="2">'PL thu hồi'!$A$1:$G$24</definedName>
    <definedName name="_xlnm.Print_Area" localSheetId="3">'PL2'!$A$1:$H$12</definedName>
    <definedName name="_xlnm.Print_Titles" localSheetId="1">'PL ĐC'!$7:$9</definedName>
    <definedName name="_xlnm.Print_Titles" localSheetId="2">'PL thu hồi'!$7:$8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8" l="1"/>
  <c r="A4" i="1"/>
  <c r="F9" i="8" l="1"/>
  <c r="F19" i="8"/>
  <c r="F10" i="8"/>
  <c r="I44" i="1" l="1"/>
  <c r="H43" i="1"/>
  <c r="I43" i="1"/>
  <c r="J45" i="1"/>
  <c r="G11" i="1" l="1"/>
  <c r="G14" i="1"/>
  <c r="H15" i="1"/>
  <c r="F15" i="1"/>
  <c r="H33" i="1" l="1"/>
  <c r="H34" i="1"/>
  <c r="H35" i="1"/>
  <c r="H36" i="1"/>
  <c r="H37" i="1"/>
  <c r="H38" i="1"/>
  <c r="H39" i="1"/>
  <c r="H40" i="1"/>
  <c r="H41" i="1"/>
  <c r="H42" i="1"/>
  <c r="H32" i="1"/>
  <c r="I18" i="1"/>
  <c r="J18" i="1"/>
  <c r="H20" i="1"/>
  <c r="H21" i="1"/>
  <c r="H22" i="1"/>
  <c r="H23" i="1"/>
  <c r="H24" i="1"/>
  <c r="H25" i="1"/>
  <c r="H26" i="1"/>
  <c r="H27" i="1"/>
  <c r="H28" i="1"/>
  <c r="H29" i="1"/>
  <c r="H30" i="1"/>
  <c r="H19" i="1"/>
  <c r="H18" i="1" l="1"/>
  <c r="H31" i="1"/>
  <c r="H14" i="1"/>
  <c r="I16" i="1" s="1"/>
  <c r="H13" i="1"/>
  <c r="H12" i="1"/>
  <c r="H11" i="1" s="1"/>
  <c r="I11" i="1" l="1"/>
  <c r="J16" i="1"/>
  <c r="J11" i="1" s="1"/>
  <c r="G44" i="1" l="1"/>
  <c r="G43" i="1" s="1"/>
  <c r="J44" i="1"/>
  <c r="J43" i="1" s="1"/>
  <c r="H44" i="1"/>
  <c r="J31" i="1"/>
  <c r="K31" i="1"/>
  <c r="I31" i="1"/>
  <c r="J17" i="1"/>
  <c r="J10" i="1" s="1"/>
  <c r="K18" i="1"/>
  <c r="I17" i="1"/>
  <c r="H17" i="1"/>
  <c r="H10" i="1" s="1"/>
  <c r="F18" i="1"/>
  <c r="F17" i="1" s="1"/>
  <c r="I10" i="1" l="1"/>
  <c r="G18" i="1"/>
  <c r="G17" i="1" s="1"/>
  <c r="G11" i="2" l="1"/>
  <c r="A4" i="2" l="1"/>
  <c r="I11" i="2"/>
  <c r="E10" i="2"/>
  <c r="D11" i="2"/>
  <c r="D10" i="2" s="1"/>
  <c r="D9" i="2" s="1"/>
  <c r="D12" i="2" s="1"/>
  <c r="G10" i="2"/>
  <c r="G9" i="2" s="1"/>
  <c r="G12" i="2" s="1"/>
  <c r="F10" i="2"/>
  <c r="F9" i="2" s="1"/>
  <c r="F12" i="2" s="1"/>
  <c r="I10" i="2" l="1"/>
  <c r="E9" i="2"/>
  <c r="E12" i="2" l="1"/>
  <c r="I9" i="2"/>
  <c r="G31" i="1" l="1"/>
  <c r="G10" i="1" s="1"/>
</calcChain>
</file>

<file path=xl/sharedStrings.xml><?xml version="1.0" encoding="utf-8"?>
<sst xmlns="http://schemas.openxmlformats.org/spreadsheetml/2006/main" count="243" uniqueCount="108">
  <si>
    <t>STT</t>
  </si>
  <si>
    <t>Danh mục công trình</t>
  </si>
  <si>
    <t>Tổng cộng</t>
  </si>
  <si>
    <t>I</t>
  </si>
  <si>
    <t>yt</t>
  </si>
  <si>
    <t>Vốn phân bổ năm 2025</t>
  </si>
  <si>
    <t>Ghi chú</t>
  </si>
  <si>
    <t>-</t>
  </si>
  <si>
    <t>ĐVT: Triệu đồng</t>
  </si>
  <si>
    <t>Phụ lục số 01</t>
  </si>
  <si>
    <t>NGUỒN VỐN: ĐẦU TƯ PHÁT TRIỂN NGÂN SÁCH TRUNG ƯƠNG</t>
  </si>
  <si>
    <t>(Kèm theo Nghị quyết số:           /NQ-HĐND ngày         /3/2023 của HĐND huyện)</t>
  </si>
  <si>
    <t>(Kèm theo Quyết định số:             /QĐ-UBND ngày          /4/2024 của UBND huyện)</t>
  </si>
  <si>
    <t>(Kèm theo Tờ trình số:             /TTr-TCKH ngày          /4/2024 của phòng Tài chính - KH huyện)</t>
  </si>
  <si>
    <t>Danh mục chương trình, dự án</t>
  </si>
  <si>
    <t>Chủ đầu tư</t>
  </si>
  <si>
    <t>Tổng mức đầu tư</t>
  </si>
  <si>
    <t>Trong đó</t>
  </si>
  <si>
    <t>Số vốn còn thiếu sau khi bố trí</t>
  </si>
  <si>
    <t>NSTW</t>
  </si>
  <si>
    <t>Dân đóng góp</t>
  </si>
  <si>
    <t>Dự án 4: Phát triển giáo dục nghề nghiệp - phát triển bền vững</t>
  </si>
  <si>
    <t>1.1</t>
  </si>
  <si>
    <t>Tiểu dự án 1: Phát triển giáo dục nghề nghiệp vùng nghèo, vùng khó khăn</t>
  </si>
  <si>
    <t>Ban Quản lý dự án, PTQĐ và CCN huyện</t>
  </si>
  <si>
    <t>TỔNG CỘNG</t>
  </si>
  <si>
    <t>Phụ lục 2</t>
  </si>
  <si>
    <t>DANH MỤC CÔNG TRÌNH THUỘC CHƯƠNG TRÌNH MTQG GIẢM NGHÈO BỀN VỮNG NĂM 2025</t>
  </si>
  <si>
    <t>Nâng cấp, cải tạo nhà Văn hóa xã Lìa thành Trung tâm giao dịch việc làm cho Thanh niên cụm phía Nam</t>
  </si>
  <si>
    <t>Mã dự án</t>
  </si>
  <si>
    <t>Dự án 1: Giải quyết tình trạng thiếu đất ở, nhà ở, đất sản xuất, nước sinh hoạt</t>
  </si>
  <si>
    <t>Lũy kế vốn đã bố trí</t>
  </si>
  <si>
    <t>II</t>
  </si>
  <si>
    <t>Dự án 4: Đầu tư cơ sở hạ tầng thiết yếu, phục vụ sản xuất, đời sống trong vùng đồng bào dân tộc DTTS và MN và các đơn vị sự nghiệp công lập lĩnh vực dân tộc</t>
  </si>
  <si>
    <t>Tiểu dự án 1: Đầu tư cơ sở hạ tầng thiết yếu, phục vụ sản xuất, đời sống trong vùng đồng bào dân tộc thiểu số và miền núi</t>
  </si>
  <si>
    <t>III</t>
  </si>
  <si>
    <t>IV</t>
  </si>
  <si>
    <t>Dự án 10: Truyền thông, tuyên truyền vận động trong vùng đồng bào dân tộc thiểu số và miền núi. Kiểm tra giám sát đánh giá việc tổ chức thực hiện các Chương trình.</t>
  </si>
  <si>
    <t>Tiểu dự án 2: Ứng dụng công nghệ thông tin hỗ trợ phát triển kinh tế- xã hội và đảm bảo an ninh trật tự vùng đồng bào dân tộc thiểu số và miền núi</t>
  </si>
  <si>
    <t>Hỗ trợ nhà ở xã  Hướng Linh</t>
  </si>
  <si>
    <t>Dự án 6: Bảo tồn, phát huy giá trị văn hóa truyền thống tốt đẹp của các dân tộc thiểu số gắn với phát triển du lịch (Mã số 10516)</t>
  </si>
  <si>
    <t>UBND xã Hướng Phùng</t>
  </si>
  <si>
    <t>KHV điều chỉnh</t>
  </si>
  <si>
    <t>Giảm (-)</t>
  </si>
  <si>
    <t>Tăng (+)</t>
  </si>
  <si>
    <t>Công trình cấp nước thôn Ra Ly - Rào  xã Hướng Sơn (311/10511)</t>
  </si>
  <si>
    <t>Hệ thống đường ống cấp nước và nhà vệ sinh khu tái định cư thôn Ra Ly - Rào (311/10511)</t>
  </si>
  <si>
    <t>Văn phòng HĐND và UBND xã</t>
  </si>
  <si>
    <t>Đường khu sản xuất Ra Ly - Rào  từ nhà ông Hồ Văn Lên đến vường ông Hồ Ta Ka (Giai đoạn 1)  (292/10514)</t>
  </si>
  <si>
    <t>Đường vào khu sản xuất xóm 337 - Thôn Cooc - Hướng Linh (Giai đoạn 1)  (292/10514)</t>
  </si>
  <si>
    <t>Đường sản xuất thôn Nguồn Rào - Pin từ nhà ông Hồ Văn Bê đến sân văn hóa xã  (292/10514)</t>
  </si>
  <si>
    <t>Đường vào khu sản xuất Khe Sa Tràng - thôn Cooc - Hướng Linh(Giai đoạn 1) (292/10514)</t>
  </si>
  <si>
    <t>Đường khu sản xuất thôn Ra Ly - Rào  từ nhà ông Phạm Trung Hiếu đến vườn ông Phạm Văn Trường (Giai đoạn 1) (292/10514)</t>
  </si>
  <si>
    <t>Đường khu sản xuất thôn Ra Ly - Rào  từ nhà ông Phạm Trung Hiếu đến vườn ông Phạm Văn Trường (Giai đoạn 2) (292/10514)</t>
  </si>
  <si>
    <t>Đường vào khu sản xuất thôn Nguồn Rào - Pin  từ vườn ông Hồ Văn Xít đến vườn ông Hồ Văn Lạc  (292/10514)</t>
  </si>
  <si>
    <t>Đường chính ra khu sản xuất thôn Phùng Lâm (Lên cổng trời - giai đoạn 2) (292/10514)</t>
  </si>
  <si>
    <t>Đường ra khu sản xuất thôn Hoong Mới (GĐ 2) (Từ hộ ông: Hồ Văn Hiệp). (292/10514)</t>
  </si>
  <si>
    <t>Đường khu sản xuất thôn Raly - Rào  từ khe A Đon đến vườn ông Tuấn (Giai đoạn 1)  (292/10514)</t>
  </si>
  <si>
    <t>Đường khu sản xuất thôn Ra Ly - Rào từ trục đường chính đến vườn ông Hồ Văn Chăn (292/10514)</t>
  </si>
  <si>
    <t>Nâng cấp  sửa chữa cầu tràn thôn Chênh Vênh xã Hướng Phùng (292/10514)</t>
  </si>
  <si>
    <t>Nhà sinh hoạt cộng đồng thôn Nguồn Rào - Pin  xã Hướng Sơn (161/10516)</t>
  </si>
  <si>
    <t>Nhà sinh hoạt cộng đồng thôn Ra Ly - Rào  xã Hướng Sơn (161/10516)</t>
  </si>
  <si>
    <t>Nhà sinh hoạt cộng đồng thôn Coóc  xã Hướng Linh (161/10516)</t>
  </si>
  <si>
    <t>Nhà sinh hoạt cộng đồng thôn Cát  xã Hướng Sơn (161/10516)</t>
  </si>
  <si>
    <t>Nhà sinh hoạt cộng đồng thôn Doa Củ  xã Hướng Phùng (161/10516)</t>
  </si>
  <si>
    <t>Nhà sinh hoạt cộng đồng thôn Hồ  xã Hướng Sơn (161/10516)</t>
  </si>
  <si>
    <t>Nhà sinh hoạt cộng đồng thôn Mới  xã Hướng Sơn (161/10516)</t>
  </si>
  <si>
    <t>Nhà sinh hoạt cộng đồng thôn Trỉa  xã Hướng Sơn (161/10516)</t>
  </si>
  <si>
    <t>Nhà sinh hoạt cộng đồng thôn Phùng Lâm  xã Hướng Phùng (161/10516)</t>
  </si>
  <si>
    <t>Nhà sinh hoạt cộng đồng thôn Hướng Choa  xã Hướng Phùng (161/10516)</t>
  </si>
  <si>
    <t>Nhà sinh hoạt cộng đồng thôn Hướng Phú  xã Hướng Phùng (161/10516)</t>
  </si>
  <si>
    <t xml:space="preserve"> CHƯƠNG TRÌNH MTQG PHÁT TRIỂN KINH TẾ - XÃ HỘI VÙNG ĐỒNG BÀO DTTS VÀ MIỀN NÚI CÁC NĂM 2022, 2023, 2024, 2025 CHUYỂN SANG 2026 </t>
  </si>
  <si>
    <t xml:space="preserve">ĐIỀU CHUYỂN NGUỒN VỐN ĐẦU TƯ PHÁT TRIỂN NGÂN SÁCH TRUNG ƯƠNG </t>
  </si>
  <si>
    <t xml:space="preserve">KHV sau điều chỉnh </t>
  </si>
  <si>
    <t>Kế hoạch vốn 2022, 2023, 2024, 2025 chuyển sang 2026</t>
  </si>
  <si>
    <t>Đại diện chủ đầu tư</t>
  </si>
  <si>
    <t>Hỗ trợ nhà ở xã  Hướng Phùng</t>
  </si>
  <si>
    <t>Hết NV chi</t>
  </si>
  <si>
    <t xml:space="preserve">Hỗ trợ nhà ở xã Hướng Sơn </t>
  </si>
  <si>
    <t xml:space="preserve">Ứng dụng công nghệ thông tin phục vụ chuyển đổi số xã Hướng Phùng (Hệ thống camera an ninh các tuyến đường giao thông trên địa bàn xã) </t>
  </si>
  <si>
    <t>ĐVT: Đồng</t>
  </si>
  <si>
    <t>CHƯƠNG TRÌNH MỤC TIÊU QUỐC GIA XÂY DỰNG NÔNG THÔN MỚI</t>
  </si>
  <si>
    <t>Đơn vị tính: đồng</t>
  </si>
  <si>
    <t>TT</t>
  </si>
  <si>
    <t>Danh mục Dự án</t>
  </si>
  <si>
    <t>Đại diện Chủ đầu tư</t>
  </si>
  <si>
    <t>Kinh phí thu hồi</t>
  </si>
  <si>
    <t>Phát triển hạ tầng kinh tế - xã hội, cơ bản đồng bộ, hiện đại, đảm bảo kết nối nông thôn - đô thị và kết nối các vùng miền nguồn vốn ngân sách trung ương</t>
  </si>
  <si>
    <t>Đường ra khu sản xuất thôn Hoong Mới (GĐ 1)(Từ hộ ông: Hồ Văn Vân) (292/10492)</t>
  </si>
  <si>
    <t>Đường giao thông liên thôn Doa Củ đi Bụt Việt (Km0+00 - Km0+500)  (292/10492)</t>
  </si>
  <si>
    <t>Đường vào khu sản xuất thôn Hoong mới (GĐ 2)(Từ hộ ông: Hồ Văn Đang)  (292/10492)</t>
  </si>
  <si>
    <t>Đường vào khu sản xuất thôn Ra Ly – Rào  từ nhà ông Hồ Văn Đeng đến vườn ông Hồ KPăn (292/10492)</t>
  </si>
  <si>
    <t>Đường vào khu sản xuất thôn Nguồn Rào - Pin (292/10492)</t>
  </si>
  <si>
    <t>Đường vào khu sản xuất thôn Bụt Việt - Xakia  xã Hướng Phùng (giai đoạn 2) (292/10492)</t>
  </si>
  <si>
    <t>Kè chắn đất trường Mầm non thôn Phùng Lâm (071/10492)</t>
  </si>
  <si>
    <t>Xây dựng điểm vui chơi giải trí thể thao tại nhà văn hóa thôn Xa Bai (161/10492)</t>
  </si>
  <si>
    <t>Hết NV Chi</t>
  </si>
  <si>
    <t>Phát triển hạ tầng kinh tế - xã hội, cơ bản đồng bộ, hiện đại, đảm bảo kết nối nông thôn - đô thị và kết nối các vùng miền nguồn vốn ngân sách Tỉnh</t>
  </si>
  <si>
    <t>Đường giao thông liên thôn Hướng Hải - Mã Lai Pun (giai đoạn 2) (292/20492)</t>
  </si>
  <si>
    <t>Đường GTNT thôn Cổ Nhổi (Đoạn nhà ông Hoàng Đức Tuấn đến đất ông Nguyễn Văn Quy) (292/20492)</t>
  </si>
  <si>
    <t>Đường GTNT thôn Hướng Hải (Đoạn nhà cộng đồng thôn Hướng Hải đến đất ông Phạm Minh Tuấn) (292/20492)</t>
  </si>
  <si>
    <t>Đường GTNT thôn Hướng Hải (Đoạn bà Dương Thị Tiềm đến đất ông Lê Quý Lao) (292/20492)</t>
  </si>
  <si>
    <t>Đường GTNT thôn Hướng Hải (Đoạn nhà ông Lê Dấn đến đất ông Nguyễn Quang Tường) (292/20492)</t>
  </si>
  <si>
    <t xml:space="preserve">THU HỒI NGUỒN VỐN ĐẦU TƯ PHÁT TRIỂN </t>
  </si>
  <si>
    <t>(Kế hoạch vốn năm 2022, 2023, 2024, 2025 chuyển nguồn sang năm 2026)</t>
  </si>
  <si>
    <t>(Kèm theo Nghị quyết số:           /NQ-HĐND ngày        /6/2026 của HĐND xã Hướng Phùng)</t>
  </si>
  <si>
    <t>(Kèm theo Tờ trình số:           /TTr-UBND ngày       /6/2026 của UBND xã Hướng Phùng)</t>
  </si>
  <si>
    <t>(Kèm theo Quyết định số:           /QĐ-UBND ngày       /6/2026 của UBND xã Hướng Phùng)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</si>
</sst>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0_);_(* \(#,##0.0\);_(* &quot;-&quot;??_);_(@_)"/>
    <numFmt numFmtId="165" formatCode="_(* #,##0.0_);_(* \(#,##0.0\);_(* &quot;-&quot;?_);_(@_)"/>
    <numFmt numFmtId="166" formatCode="_(* #,##0_);_(* \(#,##0\);_(* &quot;-&quot;??_);_(@_)"/>
    <numFmt numFmtId="167" formatCode="_(* #,##0.000_);_(* \(#,##0.000\);_(* &quot;-&quot;??_);_(@_)"/>
  </numFmts>
  <fonts count="21" x14ac:knownFonts="1">
    <font>
      <sz val="12"/>
      <color theme="1"/>
      <name val="Times New Roman"/>
      <family val="2"/>
    </font>
    <font>
      <sz val="11"/>
      <color theme="1"/>
      <name val="Calibri"/>
      <family val="2"/>
      <scheme val="minor"/>
    </font>
    <font>
      <sz val="12"/>
      <color theme="1"/>
      <name val="Times New Roman"/>
      <family val="2"/>
    </font>
    <font>
      <b/>
      <i/>
      <sz val="13"/>
      <color theme="1"/>
      <name val="Times New Roman"/>
      <family val="1"/>
    </font>
    <font>
      <b/>
      <sz val="13"/>
      <color theme="1"/>
      <name val="Times New Roman"/>
      <family val="1"/>
    </font>
    <font>
      <sz val="13"/>
      <color theme="1"/>
      <name val="Times New Roman"/>
      <family val="1"/>
    </font>
    <font>
      <b/>
      <sz val="12"/>
      <name val="Times New Roman"/>
      <family val="1"/>
    </font>
    <font>
      <sz val="12"/>
      <name val="Times New Roman"/>
      <family val="1"/>
    </font>
    <font>
      <i/>
      <sz val="12"/>
      <name val="Times New Roman"/>
      <family val="1"/>
    </font>
    <font>
      <b/>
      <i/>
      <sz val="12"/>
      <name val="Times New Roman"/>
      <family val="1"/>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i/>
      <sz val="11"/>
      <color theme="1"/>
      <name val="Times New Roman"/>
      <family val="1"/>
    </font>
    <font>
      <sz val="11"/>
      <name val="Times New Roman"/>
      <family val="1"/>
    </font>
    <font>
      <b/>
      <sz val="11"/>
      <name val="Times New Roman"/>
      <family val="1"/>
    </font>
    <font>
      <i/>
      <sz val="11"/>
      <name val="Times New Roman"/>
      <family val="1"/>
    </font>
    <font>
      <sz val="11"/>
      <color rgb="FFFF0000"/>
      <name val="Times New Roman"/>
      <family val="1"/>
    </font>
    <font>
      <b/>
      <sz val="13"/>
      <name val="Times New Roman"/>
      <family val="1"/>
    </font>
    <font>
      <i/>
      <sz val="12"/>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43" fontId="2" fillId="0" borderId="0" applyFont="0" applyFill="0" applyBorder="0" applyAlignment="0" applyProtection="0"/>
    <xf numFmtId="0" fontId="1" fillId="0" borderId="0"/>
  </cellStyleXfs>
  <cellXfs count="136">
    <xf numFmtId="0" fontId="0" fillId="0" borderId="0" xfId="0"/>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0" xfId="0" applyFont="1" applyAlignment="1">
      <alignment horizontal="center" vertical="center" wrapText="1"/>
    </xf>
    <xf numFmtId="164" fontId="7" fillId="0" borderId="0" xfId="1" applyNumberFormat="1"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6" fillId="0" borderId="1" xfId="0" applyFont="1" applyBorder="1" applyAlignment="1">
      <alignment horizontal="center" vertical="center" wrapText="1"/>
    </xf>
    <xf numFmtId="164" fontId="6" fillId="0" borderId="1" xfId="1" applyNumberFormat="1"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vertical="center" wrapText="1"/>
    </xf>
    <xf numFmtId="164" fontId="6" fillId="0" borderId="1" xfId="1" applyNumberFormat="1" applyFont="1" applyBorder="1" applyAlignment="1">
      <alignment vertical="center"/>
    </xf>
    <xf numFmtId="164" fontId="7" fillId="0" borderId="1" xfId="1" applyNumberFormat="1"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164" fontId="9" fillId="0" borderId="1" xfId="1" applyNumberFormat="1" applyFont="1" applyBorder="1" applyAlignment="1">
      <alignment vertical="center"/>
    </xf>
    <xf numFmtId="164" fontId="9" fillId="0" borderId="1" xfId="1" applyNumberFormat="1" applyFont="1" applyBorder="1" applyAlignment="1">
      <alignment vertical="center" wrapText="1"/>
    </xf>
    <xf numFmtId="164" fontId="9" fillId="0" borderId="0" xfId="1" applyNumberFormat="1"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6" fillId="0" borderId="1" xfId="0" quotePrefix="1" applyFont="1" applyBorder="1" applyAlignment="1">
      <alignment horizontal="center" vertical="center"/>
    </xf>
    <xf numFmtId="0" fontId="7" fillId="0" borderId="1" xfId="0" applyFont="1" applyBorder="1" applyAlignment="1">
      <alignment horizontal="center" vertical="center" wrapText="1"/>
    </xf>
    <xf numFmtId="164" fontId="7" fillId="0" borderId="1" xfId="1" applyNumberFormat="1" applyFont="1" applyBorder="1" applyAlignment="1">
      <alignment vertical="center"/>
    </xf>
    <xf numFmtId="166" fontId="5" fillId="0" borderId="1" xfId="0" applyNumberFormat="1" applyFont="1" applyBorder="1" applyAlignment="1">
      <alignment vertical="center" wrapText="1"/>
    </xf>
    <xf numFmtId="0" fontId="6" fillId="0" borderId="1" xfId="0" applyFont="1" applyBorder="1" applyAlignment="1">
      <alignment vertical="center" wrapText="1"/>
    </xf>
    <xf numFmtId="164" fontId="6" fillId="0" borderId="1" xfId="1" applyNumberFormat="1" applyFont="1" applyBorder="1" applyAlignment="1">
      <alignment vertical="center" wrapText="1"/>
    </xf>
    <xf numFmtId="164" fontId="6" fillId="0" borderId="0" xfId="1" applyNumberFormat="1" applyFont="1" applyAlignment="1">
      <alignment vertical="center" wrapText="1"/>
    </xf>
    <xf numFmtId="0" fontId="6"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167" fontId="13" fillId="0" borderId="0" xfId="1" applyNumberFormat="1" applyFont="1" applyAlignment="1">
      <alignment horizontal="center" vertical="center" wrapText="1"/>
    </xf>
    <xf numFmtId="166" fontId="13" fillId="0" borderId="0" xfId="1" applyNumberFormat="1" applyFont="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167" fontId="12" fillId="0" borderId="1" xfId="1" applyNumberFormat="1" applyFont="1" applyBorder="1" applyAlignment="1">
      <alignment horizontal="center" vertical="center" wrapText="1"/>
    </xf>
    <xf numFmtId="166" fontId="12" fillId="0" borderId="1" xfId="1" applyNumberFormat="1" applyFont="1" applyBorder="1" applyAlignment="1">
      <alignment horizontal="center" vertical="center" wrapText="1"/>
    </xf>
    <xf numFmtId="167" fontId="13" fillId="0" borderId="1" xfId="1" applyNumberFormat="1" applyFont="1" applyBorder="1" applyAlignment="1">
      <alignment vertical="center" wrapText="1"/>
    </xf>
    <xf numFmtId="165" fontId="13" fillId="0" borderId="0" xfId="0" applyNumberFormat="1" applyFont="1" applyAlignment="1">
      <alignment vertical="center" wrapText="1"/>
    </xf>
    <xf numFmtId="0" fontId="13" fillId="0" borderId="5" xfId="0" quotePrefix="1" applyFont="1" applyBorder="1" applyAlignment="1">
      <alignment horizontal="center" vertical="center" wrapText="1"/>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167" fontId="15" fillId="0" borderId="1" xfId="1" applyNumberFormat="1" applyFont="1" applyBorder="1" applyAlignment="1">
      <alignment horizontal="center" vertical="center" wrapText="1"/>
    </xf>
    <xf numFmtId="166" fontId="13" fillId="2" borderId="10" xfId="0" applyNumberFormat="1" applyFont="1" applyFill="1" applyBorder="1" applyAlignment="1">
      <alignment horizontal="right" vertical="center" wrapText="1"/>
    </xf>
    <xf numFmtId="166" fontId="15" fillId="0" borderId="1" xfId="1" applyNumberFormat="1" applyFont="1" applyBorder="1" applyAlignment="1">
      <alignment horizontal="center" vertical="center" wrapText="1"/>
    </xf>
    <xf numFmtId="166" fontId="15" fillId="0" borderId="1" xfId="1" applyNumberFormat="1" applyFont="1" applyBorder="1" applyAlignment="1">
      <alignment vertical="center" wrapText="1"/>
    </xf>
    <xf numFmtId="166" fontId="13" fillId="0" borderId="1" xfId="1" applyNumberFormat="1" applyFont="1" applyBorder="1" applyAlignment="1">
      <alignment vertical="center" wrapText="1"/>
    </xf>
    <xf numFmtId="167" fontId="15" fillId="0" borderId="1" xfId="1" applyNumberFormat="1" applyFont="1" applyBorder="1" applyAlignment="1">
      <alignment vertical="center" wrapText="1"/>
    </xf>
    <xf numFmtId="165" fontId="15" fillId="0" borderId="0" xfId="0" applyNumberFormat="1" applyFont="1" applyAlignment="1">
      <alignment vertical="center" wrapText="1"/>
    </xf>
    <xf numFmtId="0" fontId="15" fillId="0" borderId="0" xfId="0" applyFont="1" applyAlignment="1">
      <alignment vertical="center" wrapText="1"/>
    </xf>
    <xf numFmtId="0" fontId="15" fillId="0" borderId="5" xfId="0" quotePrefix="1" applyFont="1" applyBorder="1" applyAlignment="1">
      <alignment horizontal="center" vertical="center" wrapText="1"/>
    </xf>
    <xf numFmtId="166" fontId="13" fillId="2" borderId="1" xfId="0" applyNumberFormat="1" applyFont="1" applyFill="1" applyBorder="1" applyAlignment="1">
      <alignment horizontal="right" vertical="center" wrapText="1"/>
    </xf>
    <xf numFmtId="0" fontId="13" fillId="0" borderId="1" xfId="0" applyFont="1" applyBorder="1" applyAlignment="1">
      <alignment vertical="center" wrapText="1"/>
    </xf>
    <xf numFmtId="0" fontId="15" fillId="0" borderId="1" xfId="0" applyFont="1" applyBorder="1" applyAlignment="1">
      <alignment horizontal="center" vertical="center" wrapText="1"/>
    </xf>
    <xf numFmtId="167" fontId="13" fillId="0" borderId="1" xfId="1" applyNumberFormat="1" applyFont="1" applyBorder="1" applyAlignment="1">
      <alignment horizontal="center" vertical="center" wrapText="1"/>
    </xf>
    <xf numFmtId="166" fontId="13" fillId="0" borderId="1" xfId="1" applyNumberFormat="1" applyFont="1" applyBorder="1" applyAlignment="1">
      <alignment horizontal="center" vertical="center" wrapText="1"/>
    </xf>
    <xf numFmtId="0" fontId="12" fillId="0" borderId="5" xfId="0" quotePrefix="1" applyFont="1" applyBorder="1" applyAlignment="1">
      <alignment horizontal="center" vertical="center" wrapText="1"/>
    </xf>
    <xf numFmtId="167" fontId="12" fillId="0" borderId="1" xfId="1" applyNumberFormat="1" applyFont="1" applyBorder="1" applyAlignment="1">
      <alignment vertical="center" wrapText="1"/>
    </xf>
    <xf numFmtId="165" fontId="12" fillId="0" borderId="0" xfId="0" applyNumberFormat="1" applyFont="1" applyAlignment="1">
      <alignment vertical="center" wrapText="1"/>
    </xf>
    <xf numFmtId="0" fontId="12" fillId="0" borderId="0" xfId="0" applyFont="1" applyAlignment="1">
      <alignment vertical="center" wrapText="1"/>
    </xf>
    <xf numFmtId="0" fontId="14" fillId="0" borderId="5" xfId="0" quotePrefix="1"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167" fontId="14" fillId="0" borderId="1" xfId="1" applyNumberFormat="1" applyFont="1" applyBorder="1" applyAlignment="1">
      <alignment horizontal="center" vertical="center" wrapText="1"/>
    </xf>
    <xf numFmtId="166" fontId="14" fillId="0" borderId="1" xfId="1" applyNumberFormat="1" applyFont="1" applyBorder="1" applyAlignment="1">
      <alignment horizontal="center" vertical="center" wrapText="1"/>
    </xf>
    <xf numFmtId="165" fontId="14" fillId="0" borderId="0" xfId="0" applyNumberFormat="1" applyFont="1" applyAlignment="1">
      <alignment vertical="center" wrapText="1"/>
    </xf>
    <xf numFmtId="0" fontId="13" fillId="0" borderId="1" xfId="0" applyFont="1" applyBorder="1" applyAlignment="1">
      <alignment horizontal="center" vertical="center" wrapText="1"/>
    </xf>
    <xf numFmtId="166" fontId="13" fillId="0" borderId="1" xfId="0" applyNumberFormat="1" applyFont="1" applyBorder="1" applyAlignment="1">
      <alignment vertical="center"/>
    </xf>
    <xf numFmtId="0" fontId="15" fillId="2" borderId="1" xfId="0" applyFont="1" applyFill="1" applyBorder="1" applyAlignment="1">
      <alignment horizontal="center" vertical="center" wrapText="1"/>
    </xf>
    <xf numFmtId="167" fontId="13" fillId="2" borderId="1" xfId="1" applyNumberFormat="1" applyFont="1" applyFill="1" applyBorder="1" applyAlignment="1">
      <alignment horizontal="center" vertical="center" wrapText="1"/>
    </xf>
    <xf numFmtId="166" fontId="13" fillId="2" borderId="1" xfId="1" applyNumberFormat="1" applyFont="1" applyFill="1" applyBorder="1" applyAlignment="1">
      <alignment horizontal="center" vertical="center" wrapText="1"/>
    </xf>
    <xf numFmtId="166" fontId="13" fillId="2" borderId="1" xfId="1" applyNumberFormat="1" applyFont="1" applyFill="1" applyBorder="1" applyAlignment="1">
      <alignment vertical="center" wrapText="1"/>
    </xf>
    <xf numFmtId="0" fontId="18" fillId="0" borderId="1" xfId="0" applyFont="1" applyBorder="1" applyAlignment="1">
      <alignment horizontal="center" vertical="center" wrapText="1"/>
    </xf>
    <xf numFmtId="167" fontId="18" fillId="0" borderId="1" xfId="1" applyNumberFormat="1" applyFont="1" applyBorder="1" applyAlignment="1">
      <alignment horizontal="center" vertical="center" wrapText="1"/>
    </xf>
    <xf numFmtId="166" fontId="18" fillId="0" borderId="1" xfId="1" applyNumberFormat="1" applyFont="1" applyBorder="1" applyAlignment="1">
      <alignment horizontal="center" vertical="center" wrapText="1"/>
    </xf>
    <xf numFmtId="166" fontId="18" fillId="0" borderId="1" xfId="1" applyNumberFormat="1" applyFont="1" applyBorder="1" applyAlignment="1">
      <alignment vertical="center" wrapText="1"/>
    </xf>
    <xf numFmtId="166" fontId="13" fillId="0" borderId="0" xfId="1" applyNumberFormat="1" applyFont="1" applyAlignment="1">
      <alignment vertical="center" wrapText="1"/>
    </xf>
    <xf numFmtId="167" fontId="13" fillId="0" borderId="0" xfId="1" applyNumberFormat="1" applyFont="1" applyAlignment="1">
      <alignment vertical="center" wrapText="1"/>
    </xf>
    <xf numFmtId="0" fontId="19" fillId="0" borderId="1" xfId="2" applyFont="1" applyBorder="1" applyAlignment="1">
      <alignment horizontal="center" vertical="center"/>
    </xf>
    <xf numFmtId="0" fontId="19" fillId="0" borderId="1" xfId="2" applyFont="1" applyBorder="1" applyAlignment="1">
      <alignment horizontal="center" vertical="center" wrapText="1"/>
    </xf>
    <xf numFmtId="0" fontId="19" fillId="0" borderId="4" xfId="2" applyFont="1" applyBorder="1" applyAlignment="1">
      <alignment horizontal="center" vertical="center" wrapText="1"/>
    </xf>
    <xf numFmtId="0" fontId="10" fillId="2" borderId="1" xfId="2" applyFont="1" applyFill="1" applyBorder="1" applyAlignment="1">
      <alignment vertical="center" wrapText="1"/>
    </xf>
    <xf numFmtId="3" fontId="10" fillId="2" borderId="1" xfId="2" applyNumberFormat="1" applyFont="1" applyFill="1" applyBorder="1" applyAlignment="1">
      <alignment horizontal="right" vertical="center" wrapText="1"/>
    </xf>
    <xf numFmtId="3" fontId="19" fillId="0" borderId="1" xfId="2" applyNumberFormat="1" applyFont="1" applyBorder="1" applyAlignment="1">
      <alignment horizontal="right" vertical="center" wrapText="1"/>
    </xf>
    <xf numFmtId="0" fontId="10" fillId="2" borderId="1" xfId="2" applyFont="1" applyFill="1" applyBorder="1" applyAlignment="1">
      <alignment vertical="center" wrapText="1"/>
    </xf>
    <xf numFmtId="0" fontId="10" fillId="2" borderId="1" xfId="2" applyFont="1" applyFill="1" applyBorder="1" applyAlignment="1">
      <alignment horizontal="center" vertical="center" wrapText="1"/>
    </xf>
    <xf numFmtId="3" fontId="10" fillId="2" borderId="1" xfId="2" applyNumberFormat="1" applyFont="1" applyFill="1" applyBorder="1" applyAlignment="1">
      <alignment horizontal="right" vertical="center" wrapText="1"/>
    </xf>
    <xf numFmtId="3" fontId="10" fillId="2" borderId="1" xfId="2" applyNumberFormat="1" applyFont="1" applyFill="1" applyBorder="1" applyAlignment="1">
      <alignment vertical="center" wrapText="1"/>
    </xf>
    <xf numFmtId="0" fontId="0" fillId="0" borderId="0" xfId="0"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3" fontId="11" fillId="0" borderId="1" xfId="0" applyNumberFormat="1" applyFont="1" applyBorder="1" applyAlignment="1">
      <alignment vertical="center"/>
    </xf>
    <xf numFmtId="0" fontId="0" fillId="0" borderId="1" xfId="0" applyBorder="1" applyAlignment="1">
      <alignment horizontal="center" vertical="center"/>
    </xf>
    <xf numFmtId="3" fontId="19" fillId="0" borderId="4" xfId="2" applyNumberFormat="1" applyFont="1" applyBorder="1" applyAlignment="1">
      <alignment horizontal="right" vertical="center" wrapText="1"/>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vertical="center"/>
    </xf>
    <xf numFmtId="166" fontId="12" fillId="0" borderId="3" xfId="1" applyNumberFormat="1" applyFont="1" applyBorder="1" applyAlignment="1">
      <alignment horizontal="center" vertical="center" wrapText="1"/>
    </xf>
    <xf numFmtId="166" fontId="12" fillId="0" borderId="8" xfId="1" applyNumberFormat="1" applyFont="1" applyBorder="1" applyAlignment="1">
      <alignment horizontal="center" vertical="center" wrapText="1"/>
    </xf>
    <xf numFmtId="166" fontId="12" fillId="0" borderId="4" xfId="1" applyNumberFormat="1" applyFont="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 xfId="0" applyFont="1" applyBorder="1" applyAlignment="1">
      <alignment horizontal="center" vertical="center" wrapText="1"/>
    </xf>
    <xf numFmtId="166" fontId="12" fillId="0" borderId="5" xfId="1" applyNumberFormat="1" applyFont="1" applyBorder="1" applyAlignment="1">
      <alignment horizontal="center" vertical="center" wrapText="1"/>
    </xf>
    <xf numFmtId="166" fontId="12" fillId="0" borderId="6" xfId="1" applyNumberFormat="1" applyFont="1" applyBorder="1" applyAlignment="1">
      <alignment horizontal="center" vertical="center" wrapText="1"/>
    </xf>
    <xf numFmtId="167" fontId="12" fillId="0" borderId="3" xfId="1" applyNumberFormat="1" applyFont="1" applyBorder="1" applyAlignment="1">
      <alignment horizontal="center" vertical="center" wrapText="1"/>
    </xf>
    <xf numFmtId="167" fontId="12" fillId="0" borderId="8" xfId="1" applyNumberFormat="1" applyFont="1" applyBorder="1" applyAlignment="1">
      <alignment horizontal="center" vertical="center" wrapText="1"/>
    </xf>
    <xf numFmtId="167" fontId="12" fillId="0" borderId="4" xfId="1" applyNumberFormat="1" applyFont="1" applyBorder="1" applyAlignment="1">
      <alignment horizontal="center" vertical="center" wrapText="1"/>
    </xf>
    <xf numFmtId="166" fontId="12" fillId="0" borderId="7" xfId="1" applyNumberFormat="1" applyFont="1" applyBorder="1" applyAlignment="1">
      <alignment horizontal="center" vertical="center" wrapText="1"/>
    </xf>
    <xf numFmtId="166" fontId="12" fillId="0" borderId="9" xfId="1" applyNumberFormat="1" applyFont="1" applyBorder="1" applyAlignment="1">
      <alignment horizontal="center" vertical="center" wrapText="1"/>
    </xf>
    <xf numFmtId="167" fontId="14" fillId="0" borderId="2" xfId="1" applyNumberFormat="1" applyFont="1" applyBorder="1" applyAlignment="1">
      <alignment horizontal="right" vertical="center" wrapText="1"/>
    </xf>
    <xf numFmtId="0" fontId="19" fillId="0" borderId="1" xfId="2" applyFont="1" applyBorder="1" applyAlignment="1">
      <alignment horizontal="center" vertical="center"/>
    </xf>
    <xf numFmtId="0" fontId="19" fillId="0" borderId="1" xfId="2" applyFont="1" applyBorder="1" applyAlignment="1">
      <alignment horizontal="center" vertical="center" wrapText="1"/>
    </xf>
    <xf numFmtId="0" fontId="19" fillId="0" borderId="3" xfId="2" applyFont="1" applyBorder="1" applyAlignment="1">
      <alignment horizontal="center" vertical="center" wrapText="1"/>
    </xf>
    <xf numFmtId="0" fontId="19" fillId="0" borderId="4" xfId="2" applyFont="1" applyBorder="1" applyAlignment="1">
      <alignment horizontal="center" vertical="center" wrapText="1"/>
    </xf>
    <xf numFmtId="0" fontId="11" fillId="0" borderId="0" xfId="0" applyFont="1" applyAlignment="1">
      <alignment horizontal="center" vertical="center"/>
    </xf>
    <xf numFmtId="0" fontId="20" fillId="0" borderId="0" xfId="0" applyFont="1" applyAlignment="1">
      <alignment horizontal="center" vertical="center"/>
    </xf>
    <xf numFmtId="0" fontId="0" fillId="0" borderId="2" xfId="0" applyBorder="1" applyAlignment="1">
      <alignment horizontal="center"/>
    </xf>
    <xf numFmtId="164" fontId="6" fillId="0" borderId="1" xfId="1" applyNumberFormat="1" applyFont="1" applyBorder="1" applyAlignment="1">
      <alignment horizontal="center" vertical="center" wrapText="1"/>
    </xf>
    <xf numFmtId="164" fontId="6" fillId="0" borderId="0" xfId="1" applyNumberFormat="1" applyFont="1" applyAlignment="1">
      <alignment horizontal="center" vertical="center" wrapText="1"/>
    </xf>
    <xf numFmtId="0" fontId="6" fillId="0" borderId="0" xfId="0" applyFont="1" applyAlignment="1">
      <alignment horizontal="center" vertical="center" wrapText="1"/>
    </xf>
    <xf numFmtId="164" fontId="8" fillId="0" borderId="0" xfId="0" applyNumberFormat="1" applyFont="1" applyAlignment="1">
      <alignment horizontal="center" vertical="center" wrapText="1"/>
    </xf>
    <xf numFmtId="0" fontId="8" fillId="0" borderId="0" xfId="0" applyFont="1" applyAlignment="1">
      <alignment horizontal="center" vertical="center" wrapText="1"/>
    </xf>
    <xf numFmtId="164" fontId="8" fillId="0" borderId="2" xfId="1" applyNumberFormat="1" applyFont="1" applyBorder="1" applyAlignment="1">
      <alignment horizontal="right" vertical="center" wrapText="1"/>
    </xf>
    <xf numFmtId="0" fontId="6" fillId="0" borderId="1" xfId="0" applyFont="1" applyBorder="1" applyAlignment="1">
      <alignment horizontal="center" vertical="center" wrapText="1"/>
    </xf>
  </cellXfs>
  <cellStyles count="3">
    <cellStyle name="Comma" xfId="1" builtinId="3"/>
    <cellStyle name="Normal" xfId="0" builtinId="0"/>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5"/>
  <sheetViews>
    <sheetView zoomScale="85" zoomScaleNormal="85" workbookViewId="0">
      <pane ySplit="9" topLeftCell="A22" activePane="bottomLeft" state="frozen"/>
      <selection activeCell="A2" sqref="A2"/>
      <selection pane="bottomLeft" activeCell="A5" sqref="A5:K5"/>
    </sheetView>
  </sheetViews>
  <sheetFormatPr defaultColWidth="9" defaultRowHeight="13.8" x14ac:dyDescent="0.3"/>
  <cols>
    <col min="1" max="1" width="4.5" style="31" customWidth="1"/>
    <col min="2" max="2" width="43" style="29" customWidth="1"/>
    <col min="3" max="4" width="20.09765625" style="31" customWidth="1"/>
    <col min="5" max="5" width="9.69921875" style="32" customWidth="1"/>
    <col min="6" max="6" width="14.59765625" style="33" hidden="1" customWidth="1"/>
    <col min="7" max="7" width="15.796875" style="34" customWidth="1"/>
    <col min="8" max="8" width="15.296875" style="34" customWidth="1"/>
    <col min="9" max="9" width="14.69921875" style="81" customWidth="1"/>
    <col min="10" max="10" width="17.19921875" style="81" customWidth="1"/>
    <col min="11" max="11" width="11.3984375" style="82" customWidth="1"/>
    <col min="12" max="12" width="14.19921875" style="29" customWidth="1"/>
    <col min="13" max="16384" width="9" style="29"/>
  </cols>
  <sheetData>
    <row r="1" spans="1:32" ht="18" customHeight="1" x14ac:dyDescent="0.3">
      <c r="A1" s="107" t="s">
        <v>9</v>
      </c>
      <c r="B1" s="107"/>
      <c r="C1" s="107"/>
      <c r="D1" s="107"/>
      <c r="E1" s="107"/>
      <c r="F1" s="107"/>
      <c r="G1" s="107"/>
      <c r="H1" s="107"/>
      <c r="I1" s="107"/>
      <c r="J1" s="107"/>
      <c r="K1" s="107"/>
    </row>
    <row r="2" spans="1:32" ht="18" customHeight="1" x14ac:dyDescent="0.3">
      <c r="A2" s="107" t="s">
        <v>72</v>
      </c>
      <c r="B2" s="107"/>
      <c r="C2" s="107"/>
      <c r="D2" s="107"/>
      <c r="E2" s="107"/>
      <c r="F2" s="107"/>
      <c r="G2" s="107"/>
      <c r="H2" s="107"/>
      <c r="I2" s="107"/>
      <c r="J2" s="107"/>
      <c r="K2" s="107"/>
    </row>
    <row r="3" spans="1:32" ht="18" customHeight="1" x14ac:dyDescent="0.3">
      <c r="A3" s="107" t="s">
        <v>71</v>
      </c>
      <c r="B3" s="107"/>
      <c r="C3" s="107"/>
      <c r="D3" s="107"/>
      <c r="E3" s="107"/>
      <c r="F3" s="107"/>
      <c r="G3" s="107"/>
      <c r="H3" s="107"/>
      <c r="I3" s="107"/>
      <c r="J3" s="107"/>
      <c r="K3" s="107"/>
    </row>
    <row r="4" spans="1:32" s="30" customFormat="1" x14ac:dyDescent="0.3">
      <c r="A4" s="106" t="str">
        <f>L5</f>
        <v>(Kèm theo Tờ trình số:           /TTr-UBND ngày       /6/2026 của UBND xã Hướng Phùng)</v>
      </c>
      <c r="B4" s="106"/>
      <c r="C4" s="106"/>
      <c r="D4" s="106"/>
      <c r="E4" s="106"/>
      <c r="F4" s="106"/>
      <c r="G4" s="106"/>
      <c r="H4" s="106"/>
      <c r="I4" s="106"/>
      <c r="J4" s="106"/>
      <c r="K4" s="106"/>
      <c r="L4" s="105" t="s">
        <v>105</v>
      </c>
      <c r="M4" s="105"/>
      <c r="N4" s="105"/>
      <c r="O4" s="105"/>
      <c r="P4" s="105"/>
      <c r="Q4" s="105"/>
      <c r="R4" s="105"/>
      <c r="S4" s="105"/>
      <c r="T4" s="105"/>
      <c r="U4" s="105"/>
      <c r="V4" s="105"/>
      <c r="W4" s="105"/>
      <c r="X4" s="105"/>
      <c r="Y4" s="105"/>
      <c r="Z4" s="105"/>
      <c r="AA4" s="105"/>
      <c r="AB4" s="105"/>
      <c r="AC4" s="105"/>
      <c r="AD4" s="105"/>
      <c r="AE4" s="105"/>
      <c r="AF4" s="105"/>
    </row>
    <row r="5" spans="1:32" s="30" customFormat="1" x14ac:dyDescent="0.3">
      <c r="A5" s="106"/>
      <c r="B5" s="106"/>
      <c r="C5" s="106"/>
      <c r="D5" s="106"/>
      <c r="E5" s="106"/>
      <c r="F5" s="106"/>
      <c r="G5" s="106"/>
      <c r="H5" s="106"/>
      <c r="I5" s="106"/>
      <c r="J5" s="106"/>
      <c r="K5" s="106"/>
      <c r="L5" s="105" t="s">
        <v>106</v>
      </c>
      <c r="M5" s="105"/>
      <c r="N5" s="105"/>
      <c r="O5" s="105"/>
      <c r="P5" s="105"/>
      <c r="Q5" s="105"/>
      <c r="R5" s="105"/>
      <c r="S5" s="105"/>
      <c r="T5" s="105"/>
      <c r="U5" s="105"/>
      <c r="V5" s="105"/>
      <c r="W5" s="105"/>
      <c r="X5" s="105"/>
      <c r="Y5" s="105"/>
      <c r="Z5" s="105"/>
      <c r="AA5" s="105"/>
      <c r="AB5" s="105"/>
      <c r="AC5" s="105"/>
      <c r="AD5" s="105"/>
      <c r="AE5" s="105"/>
      <c r="AF5" s="105"/>
    </row>
    <row r="6" spans="1:32" x14ac:dyDescent="0.3">
      <c r="I6" s="121" t="s">
        <v>80</v>
      </c>
      <c r="J6" s="121"/>
      <c r="K6" s="121"/>
      <c r="L6" s="105" t="s">
        <v>107</v>
      </c>
      <c r="M6" s="105"/>
      <c r="N6" s="105"/>
      <c r="O6" s="105"/>
      <c r="P6" s="105"/>
      <c r="Q6" s="105"/>
      <c r="R6" s="105"/>
      <c r="S6" s="105"/>
      <c r="T6" s="105"/>
      <c r="U6" s="105"/>
      <c r="V6" s="105"/>
      <c r="W6" s="105"/>
      <c r="X6" s="105"/>
      <c r="Y6" s="105"/>
      <c r="Z6" s="105"/>
      <c r="AA6" s="105"/>
      <c r="AB6" s="105"/>
      <c r="AC6" s="105"/>
      <c r="AD6" s="105"/>
      <c r="AE6" s="105"/>
      <c r="AF6" s="105"/>
    </row>
    <row r="7" spans="1:32" s="31" customFormat="1" ht="17.399999999999999" customHeight="1" x14ac:dyDescent="0.3">
      <c r="A7" s="108" t="s">
        <v>0</v>
      </c>
      <c r="B7" s="108" t="s">
        <v>1</v>
      </c>
      <c r="C7" s="108" t="s">
        <v>15</v>
      </c>
      <c r="D7" s="108" t="s">
        <v>75</v>
      </c>
      <c r="E7" s="111" t="s">
        <v>29</v>
      </c>
      <c r="F7" s="116" t="s">
        <v>31</v>
      </c>
      <c r="G7" s="102" t="s">
        <v>74</v>
      </c>
      <c r="H7" s="114" t="s">
        <v>42</v>
      </c>
      <c r="I7" s="115"/>
      <c r="J7" s="102" t="s">
        <v>73</v>
      </c>
      <c r="K7" s="116" t="s">
        <v>6</v>
      </c>
    </row>
    <row r="8" spans="1:32" s="31" customFormat="1" ht="38.4" customHeight="1" x14ac:dyDescent="0.3">
      <c r="A8" s="109"/>
      <c r="B8" s="109"/>
      <c r="C8" s="109"/>
      <c r="D8" s="109"/>
      <c r="E8" s="112"/>
      <c r="F8" s="117"/>
      <c r="G8" s="103"/>
      <c r="H8" s="119" t="s">
        <v>43</v>
      </c>
      <c r="I8" s="119" t="s">
        <v>44</v>
      </c>
      <c r="J8" s="103"/>
      <c r="K8" s="117"/>
    </row>
    <row r="9" spans="1:32" s="31" customFormat="1" ht="22.2" customHeight="1" x14ac:dyDescent="0.3">
      <c r="A9" s="110"/>
      <c r="B9" s="110"/>
      <c r="C9" s="110"/>
      <c r="D9" s="110"/>
      <c r="E9" s="113"/>
      <c r="F9" s="118"/>
      <c r="G9" s="104"/>
      <c r="H9" s="120"/>
      <c r="I9" s="120" t="s">
        <v>5</v>
      </c>
      <c r="J9" s="104"/>
      <c r="K9" s="118"/>
    </row>
    <row r="10" spans="1:32" ht="22.5" customHeight="1" x14ac:dyDescent="0.3">
      <c r="A10" s="35"/>
      <c r="B10" s="36" t="s">
        <v>2</v>
      </c>
      <c r="C10" s="37"/>
      <c r="D10" s="37"/>
      <c r="E10" s="38"/>
      <c r="F10" s="39"/>
      <c r="G10" s="40">
        <f>G11+G17+G31+G43</f>
        <v>3562242000</v>
      </c>
      <c r="H10" s="40">
        <f>H11+H17+H31+H43</f>
        <v>2205992000</v>
      </c>
      <c r="I10" s="40">
        <f>I11+I17+I31+I43</f>
        <v>2205992000</v>
      </c>
      <c r="J10" s="40">
        <f>J11+J17+J31+J43</f>
        <v>3562242000</v>
      </c>
      <c r="K10" s="41"/>
      <c r="L10" s="42"/>
    </row>
    <row r="11" spans="1:32" ht="45.45" customHeight="1" x14ac:dyDescent="0.3">
      <c r="A11" s="35" t="s">
        <v>3</v>
      </c>
      <c r="B11" s="36" t="s">
        <v>30</v>
      </c>
      <c r="C11" s="37"/>
      <c r="D11" s="37"/>
      <c r="E11" s="38"/>
      <c r="F11" s="39"/>
      <c r="G11" s="40">
        <f>SUM(G12:G16)</f>
        <v>2677185000</v>
      </c>
      <c r="H11" s="40">
        <f>SUM(H12:H16)</f>
        <v>1957185000</v>
      </c>
      <c r="I11" s="40">
        <f t="shared" ref="I11:J11" si="0">SUM(I12:I16)</f>
        <v>1920000000</v>
      </c>
      <c r="J11" s="40">
        <f t="shared" si="0"/>
        <v>2640000000</v>
      </c>
      <c r="K11" s="41"/>
      <c r="L11" s="42"/>
    </row>
    <row r="12" spans="1:32" s="53" customFormat="1" ht="33.6" customHeight="1" x14ac:dyDescent="0.3">
      <c r="A12" s="43">
        <v>5</v>
      </c>
      <c r="B12" s="44" t="s">
        <v>45</v>
      </c>
      <c r="C12" s="45" t="s">
        <v>41</v>
      </c>
      <c r="D12" s="45" t="s">
        <v>47</v>
      </c>
      <c r="E12" s="44">
        <v>8002018</v>
      </c>
      <c r="F12" s="46"/>
      <c r="G12" s="47">
        <v>3381000</v>
      </c>
      <c r="H12" s="48">
        <f>G12</f>
        <v>3381000</v>
      </c>
      <c r="I12" s="49"/>
      <c r="J12" s="50"/>
      <c r="K12" s="51" t="s">
        <v>77</v>
      </c>
      <c r="L12" s="52"/>
    </row>
    <row r="13" spans="1:32" s="53" customFormat="1" ht="46.8" customHeight="1" x14ac:dyDescent="0.3">
      <c r="A13" s="54">
        <v>6</v>
      </c>
      <c r="B13" s="44" t="s">
        <v>46</v>
      </c>
      <c r="C13" s="45" t="s">
        <v>41</v>
      </c>
      <c r="D13" s="45" t="s">
        <v>47</v>
      </c>
      <c r="E13" s="44">
        <v>8029548</v>
      </c>
      <c r="F13" s="46"/>
      <c r="G13" s="55">
        <v>33804000</v>
      </c>
      <c r="H13" s="48">
        <f>G13</f>
        <v>33804000</v>
      </c>
      <c r="I13" s="49"/>
      <c r="J13" s="50"/>
      <c r="K13" s="51" t="s">
        <v>77</v>
      </c>
      <c r="L13" s="52"/>
    </row>
    <row r="14" spans="1:32" s="53" customFormat="1" ht="46.8" customHeight="1" x14ac:dyDescent="0.3">
      <c r="A14" s="54"/>
      <c r="B14" s="44" t="s">
        <v>78</v>
      </c>
      <c r="C14" s="45" t="s">
        <v>41</v>
      </c>
      <c r="D14" s="45" t="s">
        <v>47</v>
      </c>
      <c r="E14" s="44">
        <v>8045214</v>
      </c>
      <c r="F14" s="46"/>
      <c r="G14" s="55">
        <f>72500000+1687500000</f>
        <v>1760000000</v>
      </c>
      <c r="H14" s="48">
        <f>G14</f>
        <v>1760000000</v>
      </c>
      <c r="I14" s="49"/>
      <c r="J14" s="50"/>
      <c r="K14" s="51" t="s">
        <v>77</v>
      </c>
      <c r="L14" s="52"/>
    </row>
    <row r="15" spans="1:32" s="53" customFormat="1" ht="46.8" customHeight="1" x14ac:dyDescent="0.3">
      <c r="A15" s="54"/>
      <c r="B15" s="56" t="s">
        <v>39</v>
      </c>
      <c r="C15" s="45" t="s">
        <v>41</v>
      </c>
      <c r="D15" s="45" t="s">
        <v>47</v>
      </c>
      <c r="E15" s="57">
        <v>8046101</v>
      </c>
      <c r="F15" s="58" t="e">
        <f>#REF!-I15</f>
        <v>#REF!</v>
      </c>
      <c r="G15" s="59">
        <v>160000000</v>
      </c>
      <c r="H15" s="48">
        <f>G15</f>
        <v>160000000</v>
      </c>
      <c r="I15" s="49"/>
      <c r="J15" s="50"/>
      <c r="K15" s="51" t="s">
        <v>77</v>
      </c>
      <c r="L15" s="52"/>
    </row>
    <row r="16" spans="1:32" s="53" customFormat="1" ht="46.8" customHeight="1" x14ac:dyDescent="0.3">
      <c r="A16" s="54"/>
      <c r="B16" s="56" t="s">
        <v>76</v>
      </c>
      <c r="C16" s="45" t="s">
        <v>41</v>
      </c>
      <c r="D16" s="45" t="s">
        <v>47</v>
      </c>
      <c r="E16" s="57">
        <v>8046259</v>
      </c>
      <c r="F16" s="46"/>
      <c r="G16" s="59">
        <v>720000000</v>
      </c>
      <c r="H16" s="48"/>
      <c r="I16" s="49">
        <f>H15+H14</f>
        <v>1920000000</v>
      </c>
      <c r="J16" s="50">
        <f>I16+G16</f>
        <v>2640000000</v>
      </c>
      <c r="K16" s="51"/>
      <c r="L16" s="52"/>
    </row>
    <row r="17" spans="1:12" s="63" customFormat="1" ht="52.2" customHeight="1" x14ac:dyDescent="0.3">
      <c r="A17" s="60" t="s">
        <v>32</v>
      </c>
      <c r="B17" s="36" t="s">
        <v>33</v>
      </c>
      <c r="C17" s="37"/>
      <c r="D17" s="37"/>
      <c r="E17" s="38"/>
      <c r="F17" s="39" t="e">
        <f t="shared" ref="F17:J17" si="1">F18</f>
        <v>#REF!</v>
      </c>
      <c r="G17" s="40">
        <f t="shared" si="1"/>
        <v>95928000</v>
      </c>
      <c r="H17" s="40">
        <f t="shared" si="1"/>
        <v>95928000</v>
      </c>
      <c r="I17" s="40">
        <f>I18</f>
        <v>0</v>
      </c>
      <c r="J17" s="40">
        <f t="shared" si="1"/>
        <v>0</v>
      </c>
      <c r="K17" s="61"/>
      <c r="L17" s="62"/>
    </row>
    <row r="18" spans="1:12" s="30" customFormat="1" ht="54.6" customHeight="1" x14ac:dyDescent="0.3">
      <c r="A18" s="64" t="s">
        <v>7</v>
      </c>
      <c r="B18" s="65" t="s">
        <v>34</v>
      </c>
      <c r="C18" s="66"/>
      <c r="D18" s="66"/>
      <c r="E18" s="67"/>
      <c r="F18" s="68" t="e">
        <f>SUM(#REF!)</f>
        <v>#REF!</v>
      </c>
      <c r="G18" s="69">
        <f t="shared" ref="G18:K18" si="2">SUM(G19:G30)</f>
        <v>95928000</v>
      </c>
      <c r="H18" s="69">
        <f>SUM(H19:H30)</f>
        <v>95928000</v>
      </c>
      <c r="I18" s="69">
        <f t="shared" ref="I18:J18" si="3">SUM(I19:I30)</f>
        <v>0</v>
      </c>
      <c r="J18" s="69">
        <f t="shared" si="3"/>
        <v>0</v>
      </c>
      <c r="K18" s="68">
        <f t="shared" si="2"/>
        <v>0</v>
      </c>
      <c r="L18" s="70"/>
    </row>
    <row r="19" spans="1:12" ht="44.4" customHeight="1" x14ac:dyDescent="0.3">
      <c r="A19" s="43">
        <v>1</v>
      </c>
      <c r="B19" s="44" t="s">
        <v>48</v>
      </c>
      <c r="C19" s="71" t="s">
        <v>41</v>
      </c>
      <c r="D19" s="71" t="s">
        <v>47</v>
      </c>
      <c r="E19" s="57">
        <v>7984216</v>
      </c>
      <c r="F19" s="58"/>
      <c r="G19" s="59">
        <v>58000</v>
      </c>
      <c r="H19" s="72">
        <f>G19</f>
        <v>58000</v>
      </c>
      <c r="I19" s="50"/>
      <c r="J19" s="50"/>
      <c r="K19" s="41" t="s">
        <v>77</v>
      </c>
    </row>
    <row r="20" spans="1:12" ht="45" customHeight="1" x14ac:dyDescent="0.3">
      <c r="A20" s="43">
        <v>2</v>
      </c>
      <c r="B20" s="44" t="s">
        <v>49</v>
      </c>
      <c r="C20" s="71" t="s">
        <v>41</v>
      </c>
      <c r="D20" s="71" t="s">
        <v>47</v>
      </c>
      <c r="E20" s="57">
        <v>7990608</v>
      </c>
      <c r="F20" s="58"/>
      <c r="G20" s="59">
        <v>2961000</v>
      </c>
      <c r="H20" s="72">
        <f t="shared" ref="H20:H30" si="4">G20</f>
        <v>2961000</v>
      </c>
      <c r="I20" s="50"/>
      <c r="J20" s="50"/>
      <c r="K20" s="41" t="s">
        <v>77</v>
      </c>
    </row>
    <row r="21" spans="1:12" ht="43.2" customHeight="1" x14ac:dyDescent="0.3">
      <c r="A21" s="43">
        <v>3</v>
      </c>
      <c r="B21" s="44" t="s">
        <v>50</v>
      </c>
      <c r="C21" s="71" t="s">
        <v>41</v>
      </c>
      <c r="D21" s="71" t="s">
        <v>47</v>
      </c>
      <c r="E21" s="57">
        <v>7992026</v>
      </c>
      <c r="F21" s="58"/>
      <c r="G21" s="59">
        <v>4248000</v>
      </c>
      <c r="H21" s="72">
        <f t="shared" si="4"/>
        <v>4248000</v>
      </c>
      <c r="I21" s="50"/>
      <c r="J21" s="50"/>
      <c r="K21" s="41" t="s">
        <v>77</v>
      </c>
    </row>
    <row r="22" spans="1:12" ht="37.200000000000003" customHeight="1" x14ac:dyDescent="0.3">
      <c r="A22" s="43">
        <v>4</v>
      </c>
      <c r="B22" s="44" t="s">
        <v>51</v>
      </c>
      <c r="C22" s="71" t="s">
        <v>41</v>
      </c>
      <c r="D22" s="71" t="s">
        <v>47</v>
      </c>
      <c r="E22" s="57">
        <v>7995942</v>
      </c>
      <c r="F22" s="58"/>
      <c r="G22" s="59">
        <v>7773000</v>
      </c>
      <c r="H22" s="72">
        <f t="shared" si="4"/>
        <v>7773000</v>
      </c>
      <c r="I22" s="50"/>
      <c r="J22" s="50"/>
      <c r="K22" s="41" t="s">
        <v>77</v>
      </c>
    </row>
    <row r="23" spans="1:12" ht="53.4" customHeight="1" x14ac:dyDescent="0.3">
      <c r="A23" s="43">
        <v>5</v>
      </c>
      <c r="B23" s="44" t="s">
        <v>52</v>
      </c>
      <c r="C23" s="71" t="s">
        <v>41</v>
      </c>
      <c r="D23" s="71" t="s">
        <v>47</v>
      </c>
      <c r="E23" s="73">
        <v>8034591</v>
      </c>
      <c r="F23" s="74"/>
      <c r="G23" s="75">
        <v>3000</v>
      </c>
      <c r="H23" s="72">
        <f t="shared" si="4"/>
        <v>3000</v>
      </c>
      <c r="I23" s="76"/>
      <c r="J23" s="50"/>
      <c r="K23" s="41" t="s">
        <v>77</v>
      </c>
    </row>
    <row r="24" spans="1:12" ht="54" customHeight="1" x14ac:dyDescent="0.3">
      <c r="A24" s="43">
        <v>6</v>
      </c>
      <c r="B24" s="44" t="s">
        <v>53</v>
      </c>
      <c r="C24" s="71" t="s">
        <v>41</v>
      </c>
      <c r="D24" s="71" t="s">
        <v>47</v>
      </c>
      <c r="E24" s="57">
        <v>8095096</v>
      </c>
      <c r="F24" s="58"/>
      <c r="G24" s="59">
        <v>18233000</v>
      </c>
      <c r="H24" s="72">
        <f t="shared" si="4"/>
        <v>18233000</v>
      </c>
      <c r="I24" s="50"/>
      <c r="J24" s="50"/>
      <c r="K24" s="41" t="s">
        <v>77</v>
      </c>
    </row>
    <row r="25" spans="1:12" ht="52.8" customHeight="1" x14ac:dyDescent="0.3">
      <c r="A25" s="43">
        <v>7</v>
      </c>
      <c r="B25" s="44" t="s">
        <v>54</v>
      </c>
      <c r="C25" s="71" t="s">
        <v>41</v>
      </c>
      <c r="D25" s="71" t="s">
        <v>47</v>
      </c>
      <c r="E25" s="57">
        <v>8103441</v>
      </c>
      <c r="F25" s="58"/>
      <c r="G25" s="59">
        <v>10034000</v>
      </c>
      <c r="H25" s="72">
        <f t="shared" si="4"/>
        <v>10034000</v>
      </c>
      <c r="I25" s="50"/>
      <c r="J25" s="50"/>
      <c r="K25" s="41" t="s">
        <v>77</v>
      </c>
    </row>
    <row r="26" spans="1:12" ht="37.200000000000003" customHeight="1" x14ac:dyDescent="0.3">
      <c r="A26" s="43">
        <v>8</v>
      </c>
      <c r="B26" s="44" t="s">
        <v>55</v>
      </c>
      <c r="C26" s="71" t="s">
        <v>41</v>
      </c>
      <c r="D26" s="71" t="s">
        <v>47</v>
      </c>
      <c r="E26" s="57">
        <v>8120994</v>
      </c>
      <c r="F26" s="58"/>
      <c r="G26" s="59">
        <v>11152000</v>
      </c>
      <c r="H26" s="72">
        <f t="shared" si="4"/>
        <v>11152000</v>
      </c>
      <c r="I26" s="50"/>
      <c r="J26" s="50"/>
      <c r="K26" s="41" t="s">
        <v>77</v>
      </c>
    </row>
    <row r="27" spans="1:12" ht="38.4" customHeight="1" x14ac:dyDescent="0.3">
      <c r="A27" s="43">
        <v>9</v>
      </c>
      <c r="B27" s="44" t="s">
        <v>56</v>
      </c>
      <c r="C27" s="71" t="s">
        <v>41</v>
      </c>
      <c r="D27" s="71" t="s">
        <v>47</v>
      </c>
      <c r="E27" s="57">
        <v>8135342</v>
      </c>
      <c r="F27" s="58"/>
      <c r="G27" s="59">
        <v>16978000</v>
      </c>
      <c r="H27" s="72">
        <f t="shared" si="4"/>
        <v>16978000</v>
      </c>
      <c r="I27" s="50"/>
      <c r="J27" s="50"/>
      <c r="K27" s="41" t="s">
        <v>77</v>
      </c>
    </row>
    <row r="28" spans="1:12" ht="36" customHeight="1" x14ac:dyDescent="0.3">
      <c r="A28" s="43">
        <v>10</v>
      </c>
      <c r="B28" s="44" t="s">
        <v>57</v>
      </c>
      <c r="C28" s="71" t="s">
        <v>41</v>
      </c>
      <c r="D28" s="71" t="s">
        <v>47</v>
      </c>
      <c r="E28" s="57">
        <v>8138317</v>
      </c>
      <c r="F28" s="58"/>
      <c r="G28" s="59">
        <v>2024000</v>
      </c>
      <c r="H28" s="72">
        <f t="shared" si="4"/>
        <v>2024000</v>
      </c>
      <c r="I28" s="50"/>
      <c r="J28" s="50"/>
      <c r="K28" s="41" t="s">
        <v>77</v>
      </c>
    </row>
    <row r="29" spans="1:12" ht="44.4" customHeight="1" x14ac:dyDescent="0.3">
      <c r="A29" s="43">
        <v>11</v>
      </c>
      <c r="B29" s="44" t="s">
        <v>58</v>
      </c>
      <c r="C29" s="71" t="s">
        <v>41</v>
      </c>
      <c r="D29" s="71" t="s">
        <v>47</v>
      </c>
      <c r="E29" s="57">
        <v>8142423</v>
      </c>
      <c r="F29" s="58"/>
      <c r="G29" s="59">
        <v>16670000</v>
      </c>
      <c r="H29" s="72">
        <f t="shared" si="4"/>
        <v>16670000</v>
      </c>
      <c r="I29" s="50"/>
      <c r="J29" s="50"/>
      <c r="K29" s="41" t="s">
        <v>77</v>
      </c>
    </row>
    <row r="30" spans="1:12" ht="35.4" customHeight="1" x14ac:dyDescent="0.3">
      <c r="A30" s="43">
        <v>12</v>
      </c>
      <c r="B30" s="44" t="s">
        <v>59</v>
      </c>
      <c r="C30" s="71" t="s">
        <v>41</v>
      </c>
      <c r="D30" s="71" t="s">
        <v>47</v>
      </c>
      <c r="E30" s="57">
        <v>8163818</v>
      </c>
      <c r="F30" s="58"/>
      <c r="G30" s="59">
        <v>5794000</v>
      </c>
      <c r="H30" s="72">
        <f t="shared" si="4"/>
        <v>5794000</v>
      </c>
      <c r="I30" s="50"/>
      <c r="J30" s="50"/>
      <c r="K30" s="41" t="s">
        <v>77</v>
      </c>
    </row>
    <row r="31" spans="1:12" s="63" customFormat="1" ht="40.799999999999997" customHeight="1" x14ac:dyDescent="0.3">
      <c r="A31" s="60" t="s">
        <v>35</v>
      </c>
      <c r="B31" s="36" t="s">
        <v>40</v>
      </c>
      <c r="C31" s="37"/>
      <c r="D31" s="37"/>
      <c r="E31" s="38"/>
      <c r="F31" s="39"/>
      <c r="G31" s="40">
        <f>SUM(G32:G42)</f>
        <v>152879000</v>
      </c>
      <c r="H31" s="40">
        <f>SUM(H32:H42)</f>
        <v>152879000</v>
      </c>
      <c r="I31" s="40">
        <f t="shared" ref="I31:K31" si="5">SUM(I32:I42)</f>
        <v>0</v>
      </c>
      <c r="J31" s="40">
        <f t="shared" si="5"/>
        <v>0</v>
      </c>
      <c r="K31" s="39">
        <f t="shared" si="5"/>
        <v>0</v>
      </c>
      <c r="L31" s="62"/>
    </row>
    <row r="32" spans="1:12" s="63" customFormat="1" ht="33" customHeight="1" x14ac:dyDescent="0.3">
      <c r="A32" s="43">
        <v>1</v>
      </c>
      <c r="B32" s="44" t="s">
        <v>60</v>
      </c>
      <c r="C32" s="71" t="s">
        <v>41</v>
      </c>
      <c r="D32" s="71" t="s">
        <v>47</v>
      </c>
      <c r="E32" s="57">
        <v>7999540</v>
      </c>
      <c r="F32" s="58"/>
      <c r="G32" s="59">
        <v>5687000</v>
      </c>
      <c r="H32" s="59">
        <f>G32</f>
        <v>5687000</v>
      </c>
      <c r="I32" s="59"/>
      <c r="J32" s="50"/>
      <c r="K32" s="41" t="s">
        <v>77</v>
      </c>
      <c r="L32" s="62"/>
    </row>
    <row r="33" spans="1:12" s="63" customFormat="1" ht="33" customHeight="1" x14ac:dyDescent="0.3">
      <c r="A33" s="43">
        <v>2</v>
      </c>
      <c r="B33" s="44" t="s">
        <v>61</v>
      </c>
      <c r="C33" s="71" t="s">
        <v>41</v>
      </c>
      <c r="D33" s="71" t="s">
        <v>47</v>
      </c>
      <c r="E33" s="57">
        <v>8053865</v>
      </c>
      <c r="F33" s="58"/>
      <c r="G33" s="59">
        <v>18772000</v>
      </c>
      <c r="H33" s="59">
        <f t="shared" ref="H33:H42" si="6">G33</f>
        <v>18772000</v>
      </c>
      <c r="I33" s="59"/>
      <c r="J33" s="50"/>
      <c r="K33" s="41" t="s">
        <v>77</v>
      </c>
      <c r="L33" s="62"/>
    </row>
    <row r="34" spans="1:12" ht="33" customHeight="1" x14ac:dyDescent="0.3">
      <c r="A34" s="43">
        <v>3</v>
      </c>
      <c r="B34" s="44" t="s">
        <v>62</v>
      </c>
      <c r="C34" s="71" t="s">
        <v>41</v>
      </c>
      <c r="D34" s="71" t="s">
        <v>47</v>
      </c>
      <c r="E34" s="57">
        <v>8063136</v>
      </c>
      <c r="F34" s="58"/>
      <c r="G34" s="59">
        <v>12158000</v>
      </c>
      <c r="H34" s="59">
        <f t="shared" si="6"/>
        <v>12158000</v>
      </c>
      <c r="I34" s="50"/>
      <c r="J34" s="50"/>
      <c r="K34" s="41" t="s">
        <v>77</v>
      </c>
    </row>
    <row r="35" spans="1:12" ht="33" customHeight="1" x14ac:dyDescent="0.3">
      <c r="A35" s="43">
        <v>4</v>
      </c>
      <c r="B35" s="44" t="s">
        <v>63</v>
      </c>
      <c r="C35" s="71" t="s">
        <v>41</v>
      </c>
      <c r="D35" s="71" t="s">
        <v>47</v>
      </c>
      <c r="E35" s="57">
        <v>8095097</v>
      </c>
      <c r="F35" s="58"/>
      <c r="G35" s="59">
        <v>535000</v>
      </c>
      <c r="H35" s="59">
        <f t="shared" si="6"/>
        <v>535000</v>
      </c>
      <c r="I35" s="50"/>
      <c r="J35" s="50"/>
      <c r="K35" s="41" t="s">
        <v>77</v>
      </c>
    </row>
    <row r="36" spans="1:12" ht="33" customHeight="1" x14ac:dyDescent="0.3">
      <c r="A36" s="43">
        <v>5</v>
      </c>
      <c r="B36" s="44" t="s">
        <v>64</v>
      </c>
      <c r="C36" s="71" t="s">
        <v>41</v>
      </c>
      <c r="D36" s="71" t="s">
        <v>47</v>
      </c>
      <c r="E36" s="57">
        <v>8109913</v>
      </c>
      <c r="F36" s="58"/>
      <c r="G36" s="59">
        <v>16979000</v>
      </c>
      <c r="H36" s="59">
        <f t="shared" si="6"/>
        <v>16979000</v>
      </c>
      <c r="I36" s="50"/>
      <c r="J36" s="50"/>
      <c r="K36" s="41" t="s">
        <v>77</v>
      </c>
    </row>
    <row r="37" spans="1:12" ht="33" customHeight="1" x14ac:dyDescent="0.3">
      <c r="A37" s="43">
        <v>6</v>
      </c>
      <c r="B37" s="44" t="s">
        <v>65</v>
      </c>
      <c r="C37" s="71" t="s">
        <v>41</v>
      </c>
      <c r="D37" s="71" t="s">
        <v>47</v>
      </c>
      <c r="E37" s="57">
        <v>8141014</v>
      </c>
      <c r="F37" s="58"/>
      <c r="G37" s="59">
        <v>17993000</v>
      </c>
      <c r="H37" s="59">
        <f t="shared" si="6"/>
        <v>17993000</v>
      </c>
      <c r="I37" s="50"/>
      <c r="J37" s="50"/>
      <c r="K37" s="41" t="s">
        <v>77</v>
      </c>
    </row>
    <row r="38" spans="1:12" ht="33" customHeight="1" x14ac:dyDescent="0.3">
      <c r="A38" s="43">
        <v>7</v>
      </c>
      <c r="B38" s="44" t="s">
        <v>66</v>
      </c>
      <c r="C38" s="71" t="s">
        <v>41</v>
      </c>
      <c r="D38" s="71" t="s">
        <v>47</v>
      </c>
      <c r="E38" s="57">
        <v>8141017</v>
      </c>
      <c r="F38" s="58"/>
      <c r="G38" s="59">
        <v>3957000</v>
      </c>
      <c r="H38" s="59">
        <f t="shared" si="6"/>
        <v>3957000</v>
      </c>
      <c r="I38" s="50"/>
      <c r="J38" s="50"/>
      <c r="K38" s="41" t="s">
        <v>77</v>
      </c>
    </row>
    <row r="39" spans="1:12" ht="33" customHeight="1" x14ac:dyDescent="0.3">
      <c r="A39" s="43">
        <v>8</v>
      </c>
      <c r="B39" s="44" t="s">
        <v>67</v>
      </c>
      <c r="C39" s="71" t="s">
        <v>41</v>
      </c>
      <c r="D39" s="71" t="s">
        <v>47</v>
      </c>
      <c r="E39" s="77">
        <v>8142422</v>
      </c>
      <c r="F39" s="78"/>
      <c r="G39" s="79">
        <v>17992000</v>
      </c>
      <c r="H39" s="59">
        <f t="shared" si="6"/>
        <v>17992000</v>
      </c>
      <c r="I39" s="80"/>
      <c r="J39" s="80"/>
      <c r="K39" s="41" t="s">
        <v>77</v>
      </c>
    </row>
    <row r="40" spans="1:12" ht="33" customHeight="1" x14ac:dyDescent="0.3">
      <c r="A40" s="43">
        <v>9</v>
      </c>
      <c r="B40" s="44" t="s">
        <v>68</v>
      </c>
      <c r="C40" s="71" t="s">
        <v>41</v>
      </c>
      <c r="D40" s="71" t="s">
        <v>47</v>
      </c>
      <c r="E40" s="57">
        <v>8143911</v>
      </c>
      <c r="F40" s="58"/>
      <c r="G40" s="59">
        <v>21840000</v>
      </c>
      <c r="H40" s="59">
        <f t="shared" si="6"/>
        <v>21840000</v>
      </c>
      <c r="I40" s="50"/>
      <c r="J40" s="50"/>
      <c r="K40" s="41" t="s">
        <v>77</v>
      </c>
    </row>
    <row r="41" spans="1:12" ht="33" customHeight="1" x14ac:dyDescent="0.3">
      <c r="A41" s="43">
        <v>10</v>
      </c>
      <c r="B41" s="44" t="s">
        <v>69</v>
      </c>
      <c r="C41" s="71" t="s">
        <v>41</v>
      </c>
      <c r="D41" s="71" t="s">
        <v>47</v>
      </c>
      <c r="E41" s="57">
        <v>8152694</v>
      </c>
      <c r="F41" s="58"/>
      <c r="G41" s="59">
        <v>10289000</v>
      </c>
      <c r="H41" s="59">
        <f t="shared" si="6"/>
        <v>10289000</v>
      </c>
      <c r="I41" s="50"/>
      <c r="J41" s="50"/>
      <c r="K41" s="41" t="s">
        <v>77</v>
      </c>
    </row>
    <row r="42" spans="1:12" ht="33" customHeight="1" x14ac:dyDescent="0.3">
      <c r="A42" s="43">
        <v>11</v>
      </c>
      <c r="B42" s="44" t="s">
        <v>70</v>
      </c>
      <c r="C42" s="71" t="s">
        <v>41</v>
      </c>
      <c r="D42" s="71" t="s">
        <v>47</v>
      </c>
      <c r="E42" s="57">
        <v>8152696</v>
      </c>
      <c r="F42" s="58"/>
      <c r="G42" s="59">
        <v>26677000</v>
      </c>
      <c r="H42" s="59">
        <f t="shared" si="6"/>
        <v>26677000</v>
      </c>
      <c r="I42" s="50"/>
      <c r="J42" s="50"/>
      <c r="K42" s="41" t="s">
        <v>77</v>
      </c>
    </row>
    <row r="43" spans="1:12" ht="61.2" customHeight="1" x14ac:dyDescent="0.3">
      <c r="A43" s="37" t="s">
        <v>36</v>
      </c>
      <c r="B43" s="36" t="s">
        <v>37</v>
      </c>
      <c r="C43" s="71"/>
      <c r="D43" s="71"/>
      <c r="E43" s="57"/>
      <c r="F43" s="58"/>
      <c r="G43" s="40">
        <f>G44</f>
        <v>636250000</v>
      </c>
      <c r="H43" s="40">
        <f t="shared" ref="H43:I43" si="7">H44</f>
        <v>0</v>
      </c>
      <c r="I43" s="40">
        <f t="shared" si="7"/>
        <v>285992000</v>
      </c>
      <c r="J43" s="40">
        <f t="shared" ref="H43:J44" si="8">J44</f>
        <v>922242000</v>
      </c>
      <c r="K43" s="41"/>
    </row>
    <row r="44" spans="1:12" ht="45.6" customHeight="1" x14ac:dyDescent="0.3">
      <c r="A44" s="71"/>
      <c r="B44" s="56" t="s">
        <v>38</v>
      </c>
      <c r="C44" s="71"/>
      <c r="D44" s="71"/>
      <c r="E44" s="57"/>
      <c r="F44" s="58"/>
      <c r="G44" s="59">
        <f>G45</f>
        <v>636250000</v>
      </c>
      <c r="H44" s="59">
        <f t="shared" si="8"/>
        <v>0</v>
      </c>
      <c r="I44" s="59">
        <f>I45</f>
        <v>285992000</v>
      </c>
      <c r="J44" s="59">
        <f t="shared" si="8"/>
        <v>922242000</v>
      </c>
      <c r="K44" s="41"/>
    </row>
    <row r="45" spans="1:12" ht="54.6" customHeight="1" x14ac:dyDescent="0.3">
      <c r="A45" s="71">
        <v>1</v>
      </c>
      <c r="B45" s="56" t="s">
        <v>79</v>
      </c>
      <c r="C45" s="71" t="s">
        <v>41</v>
      </c>
      <c r="D45" s="71" t="s">
        <v>47</v>
      </c>
      <c r="E45" s="57"/>
      <c r="F45" s="58"/>
      <c r="G45" s="59">
        <v>636250000</v>
      </c>
      <c r="H45" s="59"/>
      <c r="I45" s="50">
        <v>285992000</v>
      </c>
      <c r="J45" s="50">
        <f>G45+I45-H45</f>
        <v>922242000</v>
      </c>
      <c r="K45" s="58"/>
    </row>
  </sheetData>
  <mergeCells count="21">
    <mergeCell ref="A2:K2"/>
    <mergeCell ref="A4:K4"/>
    <mergeCell ref="A1:K1"/>
    <mergeCell ref="A7:A9"/>
    <mergeCell ref="B7:B9"/>
    <mergeCell ref="C7:C9"/>
    <mergeCell ref="E7:E9"/>
    <mergeCell ref="G7:G9"/>
    <mergeCell ref="H7:I7"/>
    <mergeCell ref="K7:K9"/>
    <mergeCell ref="F7:F9"/>
    <mergeCell ref="H8:H9"/>
    <mergeCell ref="I8:I9"/>
    <mergeCell ref="I6:K6"/>
    <mergeCell ref="A3:K3"/>
    <mergeCell ref="D7:D9"/>
    <mergeCell ref="J7:J9"/>
    <mergeCell ref="L6:AF6"/>
    <mergeCell ref="L4:AF4"/>
    <mergeCell ref="A5:K5"/>
    <mergeCell ref="L5:AF5"/>
  </mergeCells>
  <pageMargins left="0.55118110236220497" right="0.511811023622047" top="0.41" bottom="0.32" header="0.31496062992126" footer="0.31496062992126"/>
  <pageSetup paperSize="9" scale="74"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
  <sheetViews>
    <sheetView tabSelected="1" workbookViewId="0">
      <selection activeCell="K14" sqref="K14"/>
    </sheetView>
  </sheetViews>
  <sheetFormatPr defaultRowHeight="15.6" x14ac:dyDescent="0.3"/>
  <cols>
    <col min="1" max="1" width="8.796875" style="93"/>
    <col min="2" max="2" width="50.8984375" customWidth="1"/>
    <col min="3" max="3" width="20.59765625" style="93" customWidth="1"/>
    <col min="4" max="4" width="15.5" customWidth="1"/>
    <col min="5" max="5" width="12.19921875" style="99" customWidth="1"/>
    <col min="6" max="6" width="13.59765625" customWidth="1"/>
    <col min="7" max="7" width="12.8984375" style="100" customWidth="1"/>
  </cols>
  <sheetData>
    <row r="1" spans="1:29" x14ac:dyDescent="0.3">
      <c r="A1" s="126" t="s">
        <v>26</v>
      </c>
      <c r="B1" s="126"/>
      <c r="C1" s="126"/>
      <c r="D1" s="126"/>
      <c r="E1" s="126"/>
      <c r="F1" s="126"/>
      <c r="G1" s="126"/>
    </row>
    <row r="2" spans="1:29" x14ac:dyDescent="0.3">
      <c r="A2" s="126" t="s">
        <v>103</v>
      </c>
      <c r="B2" s="126"/>
      <c r="C2" s="126"/>
      <c r="D2" s="126"/>
      <c r="E2" s="126"/>
      <c r="F2" s="126"/>
      <c r="G2" s="126"/>
    </row>
    <row r="3" spans="1:29" x14ac:dyDescent="0.3">
      <c r="A3" s="126" t="s">
        <v>81</v>
      </c>
      <c r="B3" s="126"/>
      <c r="C3" s="126"/>
      <c r="D3" s="126"/>
      <c r="E3" s="126"/>
      <c r="F3" s="126"/>
      <c r="G3" s="126"/>
    </row>
    <row r="4" spans="1:29" x14ac:dyDescent="0.3">
      <c r="A4" s="126" t="s">
        <v>104</v>
      </c>
      <c r="B4" s="126"/>
      <c r="C4" s="126"/>
      <c r="D4" s="126"/>
      <c r="E4" s="126"/>
      <c r="F4" s="126"/>
      <c r="G4" s="126"/>
    </row>
    <row r="5" spans="1:29" ht="15.6" customHeight="1" x14ac:dyDescent="0.3">
      <c r="A5" s="127" t="str">
        <f>I6</f>
        <v>(Kèm theo Tờ trình số:           /TTr-UBND ngày       /6/2026 của UBND xã Hướng Phùng)</v>
      </c>
      <c r="B5" s="127"/>
      <c r="C5" s="127"/>
      <c r="D5" s="127"/>
      <c r="E5" s="127"/>
      <c r="F5" s="127"/>
      <c r="G5" s="127"/>
      <c r="I5" s="105" t="s">
        <v>105</v>
      </c>
      <c r="J5" s="105"/>
      <c r="K5" s="105"/>
      <c r="L5" s="105"/>
      <c r="M5" s="105"/>
      <c r="N5" s="105"/>
      <c r="O5" s="105"/>
      <c r="P5" s="105"/>
      <c r="Q5" s="105"/>
      <c r="R5" s="105"/>
      <c r="S5" s="105"/>
      <c r="T5" s="105"/>
      <c r="U5" s="105"/>
      <c r="V5" s="105"/>
      <c r="W5" s="105"/>
      <c r="X5" s="105"/>
      <c r="Y5" s="105"/>
      <c r="Z5" s="105"/>
      <c r="AA5" s="105"/>
      <c r="AB5" s="105"/>
      <c r="AC5" s="105"/>
    </row>
    <row r="6" spans="1:29" ht="15.6" customHeight="1" x14ac:dyDescent="0.3">
      <c r="F6" s="128" t="s">
        <v>82</v>
      </c>
      <c r="G6" s="128"/>
      <c r="I6" s="105" t="s">
        <v>106</v>
      </c>
      <c r="J6" s="105"/>
      <c r="K6" s="105"/>
      <c r="L6" s="105"/>
      <c r="M6" s="105"/>
      <c r="N6" s="105"/>
      <c r="O6" s="105"/>
      <c r="P6" s="105"/>
      <c r="Q6" s="105"/>
      <c r="R6" s="105"/>
      <c r="S6" s="105"/>
      <c r="T6" s="105"/>
      <c r="U6" s="105"/>
      <c r="V6" s="105"/>
      <c r="W6" s="105"/>
      <c r="X6" s="105"/>
      <c r="Y6" s="105"/>
      <c r="Z6" s="105"/>
      <c r="AA6" s="105"/>
      <c r="AB6" s="105"/>
      <c r="AC6" s="105"/>
    </row>
    <row r="7" spans="1:29" ht="15.6" customHeight="1" x14ac:dyDescent="0.3">
      <c r="A7" s="122" t="s">
        <v>83</v>
      </c>
      <c r="B7" s="123" t="s">
        <v>84</v>
      </c>
      <c r="C7" s="123" t="s">
        <v>15</v>
      </c>
      <c r="D7" s="124" t="s">
        <v>85</v>
      </c>
      <c r="E7" s="123" t="s">
        <v>29</v>
      </c>
      <c r="F7" s="124" t="s">
        <v>86</v>
      </c>
      <c r="G7" s="123" t="s">
        <v>6</v>
      </c>
      <c r="I7" s="105" t="s">
        <v>107</v>
      </c>
      <c r="J7" s="105"/>
      <c r="K7" s="105"/>
      <c r="L7" s="105"/>
      <c r="M7" s="105"/>
      <c r="N7" s="105"/>
      <c r="O7" s="105"/>
      <c r="P7" s="105"/>
      <c r="Q7" s="105"/>
      <c r="R7" s="105"/>
      <c r="S7" s="105"/>
      <c r="T7" s="105"/>
      <c r="U7" s="105"/>
      <c r="V7" s="105"/>
      <c r="W7" s="105"/>
      <c r="X7" s="105"/>
      <c r="Y7" s="105"/>
      <c r="Z7" s="105"/>
      <c r="AA7" s="105"/>
      <c r="AB7" s="105"/>
      <c r="AC7" s="105"/>
    </row>
    <row r="8" spans="1:29" x14ac:dyDescent="0.3">
      <c r="A8" s="122"/>
      <c r="B8" s="123"/>
      <c r="C8" s="123"/>
      <c r="D8" s="125"/>
      <c r="E8" s="123"/>
      <c r="F8" s="125"/>
      <c r="G8" s="123"/>
    </row>
    <row r="9" spans="1:29" ht="16.8" x14ac:dyDescent="0.3">
      <c r="A9" s="83"/>
      <c r="B9" s="84" t="s">
        <v>2</v>
      </c>
      <c r="C9" s="84"/>
      <c r="D9" s="85"/>
      <c r="E9" s="84"/>
      <c r="F9" s="98">
        <f>F10+F19</f>
        <v>59367108</v>
      </c>
      <c r="G9" s="84"/>
    </row>
    <row r="10" spans="1:29" ht="55.2" customHeight="1" x14ac:dyDescent="0.3">
      <c r="A10" s="83" t="s">
        <v>3</v>
      </c>
      <c r="B10" s="84" t="s">
        <v>87</v>
      </c>
      <c r="C10" s="84"/>
      <c r="D10" s="84"/>
      <c r="E10" s="84"/>
      <c r="F10" s="88">
        <f>SUM(F11:F18)</f>
        <v>39896108</v>
      </c>
      <c r="G10" s="84"/>
    </row>
    <row r="11" spans="1:29" ht="31.2" x14ac:dyDescent="0.3">
      <c r="A11" s="97">
        <v>1</v>
      </c>
      <c r="B11" s="86" t="s">
        <v>88</v>
      </c>
      <c r="C11" s="101" t="s">
        <v>41</v>
      </c>
      <c r="D11" s="71" t="s">
        <v>47</v>
      </c>
      <c r="E11" s="90">
        <v>7980222</v>
      </c>
      <c r="F11" s="87">
        <v>2132000</v>
      </c>
      <c r="G11" s="97" t="s">
        <v>96</v>
      </c>
    </row>
    <row r="12" spans="1:29" ht="31.2" x14ac:dyDescent="0.3">
      <c r="A12" s="97">
        <v>2</v>
      </c>
      <c r="B12" s="86" t="s">
        <v>89</v>
      </c>
      <c r="C12" s="101" t="s">
        <v>41</v>
      </c>
      <c r="D12" s="71" t="s">
        <v>47</v>
      </c>
      <c r="E12" s="90">
        <v>7980540</v>
      </c>
      <c r="F12" s="87">
        <v>2161000</v>
      </c>
      <c r="G12" s="97" t="s">
        <v>96</v>
      </c>
    </row>
    <row r="13" spans="1:29" ht="31.2" x14ac:dyDescent="0.3">
      <c r="A13" s="97">
        <v>3</v>
      </c>
      <c r="B13" s="86" t="s">
        <v>90</v>
      </c>
      <c r="C13" s="101" t="s">
        <v>41</v>
      </c>
      <c r="D13" s="71" t="s">
        <v>47</v>
      </c>
      <c r="E13" s="90">
        <v>7981371</v>
      </c>
      <c r="F13" s="87">
        <v>2304000</v>
      </c>
      <c r="G13" s="97" t="s">
        <v>96</v>
      </c>
    </row>
    <row r="14" spans="1:29" ht="42" customHeight="1" x14ac:dyDescent="0.3">
      <c r="A14" s="97">
        <v>4</v>
      </c>
      <c r="B14" s="86" t="s">
        <v>91</v>
      </c>
      <c r="C14" s="101" t="s">
        <v>41</v>
      </c>
      <c r="D14" s="71" t="s">
        <v>47</v>
      </c>
      <c r="E14" s="90">
        <v>7992013</v>
      </c>
      <c r="F14" s="87">
        <v>17876000</v>
      </c>
      <c r="G14" s="97" t="s">
        <v>96</v>
      </c>
    </row>
    <row r="15" spans="1:29" ht="27.6" x14ac:dyDescent="0.3">
      <c r="A15" s="97">
        <v>5</v>
      </c>
      <c r="B15" s="86" t="s">
        <v>92</v>
      </c>
      <c r="C15" s="101" t="s">
        <v>41</v>
      </c>
      <c r="D15" s="71" t="s">
        <v>47</v>
      </c>
      <c r="E15" s="90">
        <v>7992031</v>
      </c>
      <c r="F15" s="87">
        <v>7274000</v>
      </c>
      <c r="G15" s="97" t="s">
        <v>96</v>
      </c>
    </row>
    <row r="16" spans="1:29" ht="31.2" x14ac:dyDescent="0.3">
      <c r="A16" s="97">
        <v>6</v>
      </c>
      <c r="B16" s="86" t="s">
        <v>93</v>
      </c>
      <c r="C16" s="101" t="s">
        <v>41</v>
      </c>
      <c r="D16" s="71" t="s">
        <v>47</v>
      </c>
      <c r="E16" s="90">
        <v>7995944</v>
      </c>
      <c r="F16" s="87">
        <v>2220000</v>
      </c>
      <c r="G16" s="97" t="s">
        <v>96</v>
      </c>
    </row>
    <row r="17" spans="1:7" ht="27.6" x14ac:dyDescent="0.3">
      <c r="A17" s="97">
        <v>7</v>
      </c>
      <c r="B17" s="86" t="s">
        <v>94</v>
      </c>
      <c r="C17" s="101" t="s">
        <v>41</v>
      </c>
      <c r="D17" s="71" t="s">
        <v>47</v>
      </c>
      <c r="E17" s="90">
        <v>7995868</v>
      </c>
      <c r="F17" s="87">
        <v>3617108</v>
      </c>
      <c r="G17" s="97" t="s">
        <v>96</v>
      </c>
    </row>
    <row r="18" spans="1:7" ht="31.2" x14ac:dyDescent="0.3">
      <c r="A18" s="97">
        <v>8</v>
      </c>
      <c r="B18" s="86" t="s">
        <v>95</v>
      </c>
      <c r="C18" s="101" t="s">
        <v>41</v>
      </c>
      <c r="D18" s="71" t="s">
        <v>47</v>
      </c>
      <c r="E18" s="90">
        <v>8001603</v>
      </c>
      <c r="F18" s="87">
        <v>2312000</v>
      </c>
      <c r="G18" s="97" t="s">
        <v>96</v>
      </c>
    </row>
    <row r="19" spans="1:7" ht="50.4" x14ac:dyDescent="0.3">
      <c r="A19" s="94" t="s">
        <v>32</v>
      </c>
      <c r="B19" s="84" t="s">
        <v>97</v>
      </c>
      <c r="C19" s="95"/>
      <c r="D19" s="95"/>
      <c r="E19" s="94"/>
      <c r="F19" s="96">
        <f>SUM(F20:F24)</f>
        <v>19471000</v>
      </c>
      <c r="G19" s="94"/>
    </row>
    <row r="20" spans="1:7" ht="31.2" x14ac:dyDescent="0.3">
      <c r="A20" s="97">
        <v>1</v>
      </c>
      <c r="B20" s="89" t="s">
        <v>98</v>
      </c>
      <c r="C20" s="101" t="s">
        <v>41</v>
      </c>
      <c r="D20" s="71" t="s">
        <v>47</v>
      </c>
      <c r="E20" s="90">
        <v>8119294</v>
      </c>
      <c r="F20" s="92">
        <v>2597000</v>
      </c>
      <c r="G20" s="97" t="s">
        <v>96</v>
      </c>
    </row>
    <row r="21" spans="1:7" ht="34.200000000000003" customHeight="1" x14ac:dyDescent="0.3">
      <c r="A21" s="97">
        <v>2</v>
      </c>
      <c r="B21" s="89" t="s">
        <v>99</v>
      </c>
      <c r="C21" s="101" t="s">
        <v>41</v>
      </c>
      <c r="D21" s="71" t="s">
        <v>47</v>
      </c>
      <c r="E21" s="90">
        <v>8148745</v>
      </c>
      <c r="F21" s="91">
        <v>3349000</v>
      </c>
      <c r="G21" s="97" t="s">
        <v>96</v>
      </c>
    </row>
    <row r="22" spans="1:7" ht="34.200000000000003" customHeight="1" x14ac:dyDescent="0.3">
      <c r="A22" s="97">
        <v>3</v>
      </c>
      <c r="B22" s="89" t="s">
        <v>100</v>
      </c>
      <c r="C22" s="101" t="s">
        <v>41</v>
      </c>
      <c r="D22" s="71" t="s">
        <v>47</v>
      </c>
      <c r="E22" s="90">
        <v>8152691</v>
      </c>
      <c r="F22" s="91">
        <v>6513000</v>
      </c>
      <c r="G22" s="97" t="s">
        <v>96</v>
      </c>
    </row>
    <row r="23" spans="1:7" ht="34.200000000000003" customHeight="1" x14ac:dyDescent="0.3">
      <c r="A23" s="97">
        <v>4</v>
      </c>
      <c r="B23" s="89" t="s">
        <v>101</v>
      </c>
      <c r="C23" s="101" t="s">
        <v>41</v>
      </c>
      <c r="D23" s="71" t="s">
        <v>47</v>
      </c>
      <c r="E23" s="90">
        <v>8152692</v>
      </c>
      <c r="F23" s="91">
        <v>3763000</v>
      </c>
      <c r="G23" s="97" t="s">
        <v>96</v>
      </c>
    </row>
    <row r="24" spans="1:7" ht="34.200000000000003" customHeight="1" x14ac:dyDescent="0.3">
      <c r="A24" s="97">
        <v>5</v>
      </c>
      <c r="B24" s="89" t="s">
        <v>102</v>
      </c>
      <c r="C24" s="101" t="s">
        <v>41</v>
      </c>
      <c r="D24" s="71" t="s">
        <v>47</v>
      </c>
      <c r="E24" s="90">
        <v>8152693</v>
      </c>
      <c r="F24" s="91">
        <v>3249000</v>
      </c>
      <c r="G24" s="97" t="s">
        <v>96</v>
      </c>
    </row>
  </sheetData>
  <mergeCells count="16">
    <mergeCell ref="I5:AC5"/>
    <mergeCell ref="I6:AC6"/>
    <mergeCell ref="I7:AC7"/>
    <mergeCell ref="F6:G6"/>
    <mergeCell ref="G7:G8"/>
    <mergeCell ref="F7:F8"/>
    <mergeCell ref="A1:G1"/>
    <mergeCell ref="A2:G2"/>
    <mergeCell ref="A3:G3"/>
    <mergeCell ref="A4:G4"/>
    <mergeCell ref="A5:G5"/>
    <mergeCell ref="A7:A8"/>
    <mergeCell ref="B7:B8"/>
    <mergeCell ref="C7:C8"/>
    <mergeCell ref="D7:D8"/>
    <mergeCell ref="E7:E8"/>
  </mergeCells>
  <pageMargins left="0.2" right="0.2" top="0.25" bottom="0.2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election activeCell="B19" sqref="B19"/>
    </sheetView>
  </sheetViews>
  <sheetFormatPr defaultColWidth="8.59765625" defaultRowHeight="15.6" x14ac:dyDescent="0.3"/>
  <cols>
    <col min="1" max="1" width="6.3984375" style="6" customWidth="1"/>
    <col min="2" max="2" width="50.69921875" style="7" customWidth="1"/>
    <col min="3" max="3" width="20.8984375" style="7" customWidth="1"/>
    <col min="4" max="6" width="15.3984375" style="5" customWidth="1"/>
    <col min="7" max="7" width="16.5" style="5" customWidth="1"/>
    <col min="8" max="8" width="12.8984375" style="5" customWidth="1"/>
    <col min="9" max="9" width="75.19921875" style="5" customWidth="1"/>
    <col min="10" max="10" width="9.09765625" style="6" customWidth="1"/>
    <col min="11" max="11" width="12.3984375" style="7" bestFit="1" customWidth="1"/>
    <col min="12" max="16384" width="8.59765625" style="7"/>
  </cols>
  <sheetData>
    <row r="1" spans="1:10" x14ac:dyDescent="0.3">
      <c r="A1" s="131" t="s">
        <v>26</v>
      </c>
      <c r="B1" s="131"/>
      <c r="C1" s="131"/>
      <c r="D1" s="131"/>
      <c r="E1" s="131"/>
      <c r="F1" s="131"/>
      <c r="G1" s="131"/>
      <c r="H1" s="131"/>
    </row>
    <row r="2" spans="1:10" x14ac:dyDescent="0.3">
      <c r="A2" s="131" t="s">
        <v>27</v>
      </c>
      <c r="B2" s="131"/>
      <c r="C2" s="131"/>
      <c r="D2" s="131"/>
      <c r="E2" s="131"/>
      <c r="F2" s="131"/>
      <c r="G2" s="131"/>
      <c r="H2" s="131"/>
    </row>
    <row r="3" spans="1:10" x14ac:dyDescent="0.3">
      <c r="A3" s="131" t="s">
        <v>10</v>
      </c>
      <c r="B3" s="131"/>
      <c r="C3" s="131"/>
      <c r="D3" s="131"/>
      <c r="E3" s="131"/>
      <c r="F3" s="131"/>
      <c r="G3" s="131"/>
      <c r="H3" s="131"/>
    </row>
    <row r="4" spans="1:10" x14ac:dyDescent="0.3">
      <c r="A4" s="132" t="str">
        <f>'PL ĐC'!A4:K4</f>
        <v>(Kèm theo Tờ trình số:           /TTr-UBND ngày       /6/2026 của UBND xã Hướng Phùng)</v>
      </c>
      <c r="B4" s="133"/>
      <c r="C4" s="133"/>
      <c r="D4" s="133"/>
      <c r="E4" s="133"/>
      <c r="F4" s="133"/>
      <c r="G4" s="133"/>
      <c r="H4" s="133"/>
      <c r="I4" s="5" t="s">
        <v>11</v>
      </c>
    </row>
    <row r="5" spans="1:10" x14ac:dyDescent="0.3">
      <c r="I5" s="5" t="s">
        <v>12</v>
      </c>
    </row>
    <row r="6" spans="1:10" ht="31.2" x14ac:dyDescent="0.3">
      <c r="G6" s="134" t="s">
        <v>8</v>
      </c>
      <c r="H6" s="134"/>
      <c r="I6" s="5" t="s">
        <v>13</v>
      </c>
    </row>
    <row r="7" spans="1:10" s="4" customFormat="1" x14ac:dyDescent="0.3">
      <c r="A7" s="135" t="s">
        <v>0</v>
      </c>
      <c r="B7" s="135" t="s">
        <v>14</v>
      </c>
      <c r="C7" s="135" t="s">
        <v>15</v>
      </c>
      <c r="D7" s="129" t="s">
        <v>16</v>
      </c>
      <c r="E7" s="129" t="s">
        <v>17</v>
      </c>
      <c r="F7" s="129"/>
      <c r="G7" s="129" t="s">
        <v>5</v>
      </c>
      <c r="H7" s="129" t="s">
        <v>6</v>
      </c>
      <c r="I7" s="130" t="s">
        <v>18</v>
      </c>
    </row>
    <row r="8" spans="1:10" s="4" customFormat="1" x14ac:dyDescent="0.3">
      <c r="A8" s="135"/>
      <c r="B8" s="135"/>
      <c r="C8" s="135"/>
      <c r="D8" s="129"/>
      <c r="E8" s="9" t="s">
        <v>19</v>
      </c>
      <c r="F8" s="9" t="s">
        <v>20</v>
      </c>
      <c r="G8" s="129"/>
      <c r="H8" s="129"/>
      <c r="I8" s="130"/>
    </row>
    <row r="9" spans="1:10" ht="33.6" x14ac:dyDescent="0.3">
      <c r="A9" s="10">
        <v>1</v>
      </c>
      <c r="B9" s="2" t="s">
        <v>21</v>
      </c>
      <c r="C9" s="11"/>
      <c r="D9" s="12">
        <f t="shared" ref="D9:G10" si="0">D10</f>
        <v>1500</v>
      </c>
      <c r="E9" s="12">
        <f t="shared" si="0"/>
        <v>1500</v>
      </c>
      <c r="F9" s="12">
        <f t="shared" si="0"/>
        <v>0</v>
      </c>
      <c r="G9" s="12">
        <f t="shared" si="0"/>
        <v>1500</v>
      </c>
      <c r="H9" s="13"/>
      <c r="I9" s="5" t="e">
        <f>E9-G9-#REF!</f>
        <v>#REF!</v>
      </c>
    </row>
    <row r="10" spans="1:10" s="20" customFormat="1" ht="33.6" x14ac:dyDescent="0.3">
      <c r="A10" s="14" t="s">
        <v>22</v>
      </c>
      <c r="B10" s="1" t="s">
        <v>23</v>
      </c>
      <c r="C10" s="15"/>
      <c r="D10" s="16">
        <f t="shared" si="0"/>
        <v>1500</v>
      </c>
      <c r="E10" s="16">
        <f t="shared" si="0"/>
        <v>1500</v>
      </c>
      <c r="F10" s="16">
        <f t="shared" si="0"/>
        <v>0</v>
      </c>
      <c r="G10" s="16">
        <f t="shared" si="0"/>
        <v>1500</v>
      </c>
      <c r="H10" s="17"/>
      <c r="I10" s="18" t="e">
        <f>E10-G10-#REF!</f>
        <v>#REF!</v>
      </c>
      <c r="J10" s="19" t="s">
        <v>4</v>
      </c>
    </row>
    <row r="11" spans="1:10" ht="33.6" x14ac:dyDescent="0.3">
      <c r="A11" s="21" t="s">
        <v>7</v>
      </c>
      <c r="B11" s="3" t="s">
        <v>28</v>
      </c>
      <c r="C11" s="22" t="s">
        <v>24</v>
      </c>
      <c r="D11" s="23">
        <f>E11+F11</f>
        <v>1500</v>
      </c>
      <c r="E11" s="24">
        <v>1500</v>
      </c>
      <c r="F11" s="23"/>
      <c r="G11" s="23">
        <f>E11</f>
        <v>1500</v>
      </c>
      <c r="H11" s="13"/>
      <c r="I11" s="5" t="e">
        <f>#REF!-G11-#REF!</f>
        <v>#REF!</v>
      </c>
    </row>
    <row r="12" spans="1:10" s="28" customFormat="1" x14ac:dyDescent="0.3">
      <c r="A12" s="8"/>
      <c r="B12" s="25" t="s">
        <v>25</v>
      </c>
      <c r="C12" s="25"/>
      <c r="D12" s="26">
        <f>D9</f>
        <v>1500</v>
      </c>
      <c r="E12" s="26">
        <f>E9</f>
        <v>1500</v>
      </c>
      <c r="F12" s="26">
        <f>F9</f>
        <v>0</v>
      </c>
      <c r="G12" s="26">
        <f>G9</f>
        <v>1500</v>
      </c>
      <c r="H12" s="26"/>
      <c r="I12" s="27"/>
      <c r="J12" s="4"/>
    </row>
  </sheetData>
  <mergeCells count="13">
    <mergeCell ref="G7:G8"/>
    <mergeCell ref="H7:H8"/>
    <mergeCell ref="I7:I8"/>
    <mergeCell ref="A1:H1"/>
    <mergeCell ref="A2:H2"/>
    <mergeCell ref="A3:H3"/>
    <mergeCell ref="A4:H4"/>
    <mergeCell ref="G6:H6"/>
    <mergeCell ref="A7:A8"/>
    <mergeCell ref="B7:B8"/>
    <mergeCell ref="C7:C8"/>
    <mergeCell ref="D7:D8"/>
    <mergeCell ref="E7:F7"/>
  </mergeCells>
  <pageMargins left="0.7" right="0.7" top="0.75" bottom="0.75" header="0.3" footer="0.3"/>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PL ĐC</vt:lpstr>
      <vt:lpstr>PL thu hồi</vt:lpstr>
      <vt:lpstr>PL2</vt:lpstr>
      <vt:lpstr>'PL ĐC'!Print_Area</vt:lpstr>
      <vt:lpstr>'PL thu hồi'!Print_Area</vt:lpstr>
      <vt:lpstr>'PL2'!Print_Area</vt:lpstr>
      <vt:lpstr>'PL ĐC'!Print_Titles</vt:lpstr>
      <vt:lpstr>'PL thu hồi'!Print_Titles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Hiền Nguyễn Thanh</dc:creator>
  <cp:lastModifiedBy>DELLLAI</cp:lastModifiedBy>
  <cp:lastPrinted>2026-06-12T07:57:51Z</cp:lastPrinted>
  <dcterms:created xsi:type="dcterms:W3CDTF">2024-12-05T12:54:58Z</dcterms:created>
  <dcterms:modified xsi:type="dcterms:W3CDTF">2026-06-12T08:23:34Z</dcterms:modified>
</cp:coreProperties>
</file>